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showInkAnnotation="0" autoCompressPictures="0"/>
  <bookViews>
    <workbookView xWindow="3200" yWindow="0" windowWidth="25600" windowHeight="16420" tabRatio="500"/>
  </bookViews>
  <sheets>
    <sheet name="Rat Cr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45" i="1" l="1"/>
  <c r="O44" i="1"/>
  <c r="F11" i="1"/>
  <c r="M105" i="1"/>
  <c r="M104" i="1"/>
  <c r="F55" i="1"/>
  <c r="D60" i="1"/>
  <c r="D59" i="1"/>
  <c r="F98" i="1"/>
  <c r="F99" i="1"/>
  <c r="F100" i="1"/>
  <c r="F101" i="1"/>
  <c r="F102" i="1"/>
  <c r="D105" i="1"/>
  <c r="D104" i="1"/>
  <c r="L113" i="1"/>
  <c r="L114" i="1"/>
  <c r="L115" i="1"/>
  <c r="L116" i="1"/>
  <c r="L117" i="1"/>
  <c r="J120" i="1"/>
  <c r="J119" i="1"/>
  <c r="L98" i="1"/>
  <c r="L99" i="1"/>
  <c r="L100" i="1"/>
  <c r="L101" i="1"/>
  <c r="L102" i="1"/>
  <c r="J105" i="1"/>
  <c r="J104" i="1"/>
  <c r="L83" i="1"/>
  <c r="J90" i="1"/>
  <c r="J89" i="1"/>
  <c r="L70" i="1"/>
  <c r="J75" i="1"/>
  <c r="J74" i="1"/>
  <c r="J60" i="1"/>
  <c r="J59" i="1"/>
  <c r="L39" i="1"/>
  <c r="J45" i="1"/>
  <c r="J44" i="1"/>
  <c r="J30" i="1"/>
  <c r="J29" i="1"/>
  <c r="I113" i="1"/>
  <c r="I114" i="1"/>
  <c r="I115" i="1"/>
  <c r="I116" i="1"/>
  <c r="I117" i="1"/>
  <c r="G120" i="1"/>
  <c r="G119" i="1"/>
  <c r="I98" i="1"/>
  <c r="I99" i="1"/>
  <c r="I100" i="1"/>
  <c r="I101" i="1"/>
  <c r="I102" i="1"/>
  <c r="G105" i="1"/>
  <c r="G104" i="1"/>
  <c r="I85" i="1"/>
  <c r="I86" i="1"/>
  <c r="G90" i="1"/>
  <c r="G89" i="1"/>
  <c r="I68" i="1"/>
  <c r="I69" i="1"/>
  <c r="I70" i="1"/>
  <c r="I71" i="1"/>
  <c r="I72" i="1"/>
  <c r="G75" i="1"/>
  <c r="G74" i="1"/>
  <c r="I55" i="1"/>
  <c r="I56" i="1"/>
  <c r="I57" i="1"/>
  <c r="G60" i="1"/>
  <c r="G59" i="1"/>
  <c r="I39" i="1"/>
  <c r="I40" i="1"/>
  <c r="I41" i="1"/>
  <c r="I42" i="1"/>
  <c r="G45" i="1"/>
  <c r="G44" i="1"/>
  <c r="I25" i="1"/>
  <c r="I26" i="1"/>
  <c r="I27" i="1"/>
  <c r="G30" i="1"/>
  <c r="G29" i="1"/>
  <c r="I10" i="1"/>
  <c r="I11" i="1"/>
  <c r="I12" i="1"/>
  <c r="G15" i="1"/>
  <c r="G14" i="1"/>
  <c r="M120" i="1"/>
  <c r="M119" i="1"/>
  <c r="O104" i="1"/>
  <c r="Q104" i="1"/>
  <c r="O90" i="1"/>
  <c r="Q90" i="1"/>
  <c r="M90" i="1"/>
  <c r="O89" i="1"/>
  <c r="Q89" i="1"/>
  <c r="M89" i="1"/>
  <c r="O74" i="1"/>
  <c r="Q74" i="1"/>
  <c r="M74" i="1"/>
  <c r="F114" i="1"/>
  <c r="F115" i="1"/>
  <c r="F116" i="1"/>
  <c r="F117" i="1"/>
  <c r="D120" i="1"/>
  <c r="D119" i="1"/>
  <c r="F83" i="1"/>
  <c r="F85" i="1"/>
  <c r="F86" i="1"/>
  <c r="D90" i="1"/>
  <c r="D89" i="1"/>
  <c r="F68" i="1"/>
  <c r="F69" i="1"/>
  <c r="F70" i="1"/>
  <c r="F71" i="1"/>
  <c r="D75" i="1"/>
  <c r="D74" i="1"/>
  <c r="O60" i="1"/>
  <c r="Q60" i="1"/>
  <c r="O59" i="1"/>
  <c r="Q59" i="1"/>
  <c r="M60" i="1"/>
  <c r="M59" i="1"/>
  <c r="Q45" i="1"/>
  <c r="Q44" i="1"/>
  <c r="M45" i="1"/>
  <c r="M44" i="1"/>
  <c r="M30" i="1"/>
  <c r="M29" i="1"/>
  <c r="Q30" i="1"/>
  <c r="Q29" i="1"/>
  <c r="D45" i="1"/>
  <c r="D44" i="1"/>
  <c r="F23" i="1"/>
  <c r="F26" i="1"/>
  <c r="D30" i="1"/>
  <c r="D29" i="1"/>
  <c r="D15" i="1"/>
  <c r="D14" i="1"/>
  <c r="Q15" i="1"/>
  <c r="Q14" i="1"/>
  <c r="O15" i="1"/>
  <c r="O14" i="1"/>
  <c r="M14" i="1"/>
  <c r="M15" i="1"/>
  <c r="J15" i="1"/>
  <c r="J14" i="1"/>
  <c r="O30" i="1"/>
  <c r="O29" i="1"/>
</calcChain>
</file>

<file path=xl/sharedStrings.xml><?xml version="1.0" encoding="utf-8"?>
<sst xmlns="http://schemas.openxmlformats.org/spreadsheetml/2006/main" count="339" uniqueCount="48">
  <si>
    <t>Total Cr</t>
  </si>
  <si>
    <t>Duodenum Rat</t>
  </si>
  <si>
    <t>units (mg/kg)</t>
  </si>
  <si>
    <t>1F</t>
  </si>
  <si>
    <t>2F</t>
  </si>
  <si>
    <t>3F</t>
  </si>
  <si>
    <t>4F</t>
  </si>
  <si>
    <t>5F</t>
  </si>
  <si>
    <t>6F</t>
  </si>
  <si>
    <t>Animal 1</t>
  </si>
  <si>
    <t>Animal 2</t>
  </si>
  <si>
    <t>Animal 3</t>
  </si>
  <si>
    <t>Animal 4</t>
  </si>
  <si>
    <t>Animal 5</t>
  </si>
  <si>
    <t>Ileum Rat</t>
  </si>
  <si>
    <t>Glandular Stomach Rat</t>
  </si>
  <si>
    <t>Liver Rat</t>
  </si>
  <si>
    <t>Oral Mucosa Rat</t>
  </si>
  <si>
    <t>Plasma Rat</t>
  </si>
  <si>
    <t>RBC Rat</t>
  </si>
  <si>
    <t>Corresponding Laboratory Animal Number for both Rat Tissue Cr and Fe</t>
  </si>
  <si>
    <t>Jejunum Rat</t>
  </si>
  <si>
    <t>Qualifier</t>
  </si>
  <si>
    <t>Value/Sqrt(2) for "U" Qualifier</t>
  </si>
  <si>
    <r>
      <t>Mean</t>
    </r>
    <r>
      <rPr>
        <vertAlign val="superscript"/>
        <sz val="12"/>
        <color theme="1"/>
        <rFont val="Calibri"/>
        <scheme val="minor"/>
      </rPr>
      <t>1</t>
    </r>
  </si>
  <si>
    <r>
      <t>S.D.</t>
    </r>
    <r>
      <rPr>
        <vertAlign val="superscript"/>
        <sz val="12"/>
        <color theme="1"/>
        <rFont val="Calibri"/>
        <scheme val="minor"/>
      </rPr>
      <t>1</t>
    </r>
  </si>
  <si>
    <r>
      <t>B</t>
    </r>
    <r>
      <rPr>
        <vertAlign val="superscript"/>
        <sz val="12"/>
        <color theme="1"/>
        <rFont val="Calibri"/>
        <scheme val="minor"/>
      </rPr>
      <t>2</t>
    </r>
  </si>
  <si>
    <r>
      <t>U</t>
    </r>
    <r>
      <rPr>
        <vertAlign val="superscript"/>
        <sz val="12"/>
        <color theme="1"/>
        <rFont val="Calibri"/>
        <scheme val="minor"/>
      </rPr>
      <t>3</t>
    </r>
  </si>
  <si>
    <r>
      <t>U</t>
    </r>
    <r>
      <rPr>
        <vertAlign val="superscript"/>
        <sz val="12"/>
        <color rgb="FF000000"/>
        <rFont val="Calibri"/>
        <scheme val="minor"/>
      </rPr>
      <t>3</t>
    </r>
  </si>
  <si>
    <r>
      <t>M</t>
    </r>
    <r>
      <rPr>
        <vertAlign val="superscript"/>
        <sz val="12"/>
        <color theme="1"/>
        <rFont val="Calibri"/>
        <scheme val="minor"/>
      </rPr>
      <t>4</t>
    </r>
  </si>
  <si>
    <t xml:space="preserve">4  M indicates that the duplicate precision (RPD) was not within acceptance criteria. Result is estimated. </t>
  </si>
  <si>
    <t xml:space="preserve">5  Bonferroni outlier test in R (outlier test function in car package) was applied to all data values overall and relative to the group means.  </t>
  </si>
  <si>
    <r>
      <t xml:space="preserve">63.4 </t>
    </r>
    <r>
      <rPr>
        <vertAlign val="superscript"/>
        <sz val="12"/>
        <color theme="1"/>
        <rFont val="Calibri"/>
        <scheme val="minor"/>
      </rPr>
      <t>5</t>
    </r>
  </si>
  <si>
    <r>
      <t xml:space="preserve">1.2 </t>
    </r>
    <r>
      <rPr>
        <vertAlign val="superscript"/>
        <sz val="12"/>
        <color theme="1"/>
        <rFont val="Calibri"/>
        <scheme val="minor"/>
      </rPr>
      <t>5</t>
    </r>
  </si>
  <si>
    <t>2  B indicates that the result, detected by the instrument, is &gt; the method detection limit (MDL) but ≤ the method reporting limit (MRL). Result is considered an estimate.</t>
  </si>
  <si>
    <t xml:space="preserve">For "U" qualifier, the reported values were not used to calculate the mean and the standard deviation. Instead reported value/sqrt(2) was calculated and used to derive the mean and the standard deviation. </t>
  </si>
  <si>
    <t>Values with p&lt; 1e-05 identified by the test were excluded from the calculation of the mean and the standard deviation.</t>
  </si>
  <si>
    <t>1  In most cases, the mean and the standard deviation were calculated by using the reported values. Exceptions included values with "U" qualifiers and values with p&lt; 1e-05 as identified by the Bonferroni outlier test.</t>
  </si>
  <si>
    <t>3  U indicates that the result is ≤ the MDL or client requested reporting limit (CRRL).</t>
  </si>
  <si>
    <r>
      <t xml:space="preserve">4.89 </t>
    </r>
    <r>
      <rPr>
        <vertAlign val="superscript"/>
        <sz val="12"/>
        <color theme="1"/>
        <rFont val="Calibri"/>
        <scheme val="minor"/>
      </rPr>
      <t>5</t>
    </r>
  </si>
  <si>
    <t>* Calculated mean is significantly different from that of group 1f (p&lt; 0.05) using the Shirley's Test</t>
  </si>
  <si>
    <t>** Calculated mean is significantly different from that of group 1f (p&lt; 0.01) using the Shirley's Test</t>
  </si>
  <si>
    <t>6F**</t>
  </si>
  <si>
    <t>5F**</t>
  </si>
  <si>
    <t>4F*</t>
  </si>
  <si>
    <t>4F**</t>
  </si>
  <si>
    <t>6F*</t>
  </si>
  <si>
    <t>5F*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</si>
</sst>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000"/>
  </numFmts>
  <fonts count="6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vertAlign val="superscript"/>
      <sz val="12"/>
      <color theme="1"/>
      <name val="Calibri"/>
      <scheme val="minor"/>
    </font>
    <font>
      <vertAlign val="superscript"/>
      <sz val="12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thin">
        <color theme="6" tint="0.79998168889431442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7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1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6" xfId="0" applyNumberFormat="1" applyFont="1" applyBorder="1"/>
    <xf numFmtId="0" fontId="0" fillId="0" borderId="7" xfId="0" applyBorder="1"/>
    <xf numFmtId="0" fontId="0" fillId="0" borderId="10" xfId="0" applyBorder="1"/>
    <xf numFmtId="2" fontId="0" fillId="0" borderId="0" xfId="0" applyNumberFormat="1" applyBorder="1"/>
    <xf numFmtId="0" fontId="0" fillId="0" borderId="4" xfId="0" applyBorder="1" applyAlignment="1">
      <alignment horizontal="left"/>
    </xf>
    <xf numFmtId="0" fontId="0" fillId="0" borderId="6" xfId="0" applyNumberFormat="1" applyFont="1" applyBorder="1" applyAlignment="1">
      <alignment horizontal="center"/>
    </xf>
    <xf numFmtId="2" fontId="0" fillId="0" borderId="5" xfId="0" applyNumberFormat="1" applyBorder="1"/>
    <xf numFmtId="2" fontId="0" fillId="0" borderId="10" xfId="0" applyNumberFormat="1" applyBorder="1"/>
    <xf numFmtId="0" fontId="0" fillId="0" borderId="0" xfId="0" applyFill="1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9" xfId="0" applyNumberFormat="1" applyBorder="1"/>
    <xf numFmtId="2" fontId="0" fillId="0" borderId="0" xfId="0" applyNumberFormat="1"/>
    <xf numFmtId="0" fontId="0" fillId="0" borderId="4" xfId="0" applyBorder="1" applyAlignme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0" xfId="0" applyFont="1" applyBorder="1"/>
    <xf numFmtId="0" fontId="1" fillId="0" borderId="5" xfId="0" applyFont="1" applyBorder="1"/>
    <xf numFmtId="0" fontId="1" fillId="0" borderId="0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2" fontId="1" fillId="0" borderId="0" xfId="0" applyNumberFormat="1" applyFont="1" applyBorder="1"/>
    <xf numFmtId="2" fontId="1" fillId="0" borderId="5" xfId="0" applyNumberFormat="1" applyFont="1" applyBorder="1"/>
    <xf numFmtId="2" fontId="1" fillId="0" borderId="9" xfId="0" applyNumberFormat="1" applyFont="1" applyBorder="1"/>
    <xf numFmtId="2" fontId="1" fillId="0" borderId="10" xfId="0" applyNumberFormat="1" applyFont="1" applyBorder="1"/>
    <xf numFmtId="0" fontId="0" fillId="0" borderId="0" xfId="0" applyFill="1" applyBorder="1"/>
    <xf numFmtId="0" fontId="0" fillId="0" borderId="0" xfId="0" applyNumberFormat="1" applyFont="1" applyBorder="1"/>
    <xf numFmtId="0" fontId="0" fillId="0" borderId="1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8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166" fontId="0" fillId="0" borderId="8" xfId="0" applyNumberFormat="1" applyFon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1" fontId="0" fillId="0" borderId="8" xfId="0" applyNumberFormat="1" applyFont="1" applyBorder="1" applyAlignment="1">
      <alignment horizontal="center"/>
    </xf>
    <xf numFmtId="0" fontId="1" fillId="0" borderId="0" xfId="0" applyFont="1"/>
    <xf numFmtId="2" fontId="1" fillId="0" borderId="0" xfId="0" applyNumberFormat="1" applyFont="1" applyBorder="1" applyAlignment="1">
      <alignment horizontal="center"/>
    </xf>
    <xf numFmtId="2" fontId="1" fillId="0" borderId="9" xfId="0" applyNumberFormat="1" applyFont="1" applyBorder="1" applyAlignment="1">
      <alignment horizontal="center"/>
    </xf>
    <xf numFmtId="165" fontId="1" fillId="0" borderId="0" xfId="0" applyNumberFormat="1" applyFont="1" applyBorder="1"/>
    <xf numFmtId="2" fontId="0" fillId="0" borderId="0" xfId="0" applyNumberForma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 wrapText="1" shrinkToFit="1"/>
    </xf>
    <xf numFmtId="166" fontId="0" fillId="0" borderId="0" xfId="0" applyNumberFormat="1" applyAlignment="1">
      <alignment horizontal="center"/>
    </xf>
    <xf numFmtId="0" fontId="1" fillId="0" borderId="0" xfId="0" applyFont="1" applyAlignment="1">
      <alignment horizontal="center" wrapText="1" shrinkToFit="1"/>
    </xf>
    <xf numFmtId="165" fontId="0" fillId="0" borderId="0" xfId="0" applyNumberFormat="1"/>
    <xf numFmtId="1" fontId="0" fillId="0" borderId="0" xfId="0" applyNumberFormat="1"/>
    <xf numFmtId="2" fontId="0" fillId="0" borderId="0" xfId="0" applyNumberFormat="1" applyFill="1" applyAlignment="1">
      <alignment horizontal="center"/>
    </xf>
    <xf numFmtId="2" fontId="0" fillId="0" borderId="0" xfId="0" quotePrefix="1" applyNumberFormat="1"/>
    <xf numFmtId="2" fontId="0" fillId="0" borderId="9" xfId="0" quotePrefix="1" applyNumberFormat="1" applyBorder="1"/>
    <xf numFmtId="2" fontId="0" fillId="0" borderId="6" xfId="0" applyNumberFormat="1" applyFont="1" applyBorder="1"/>
    <xf numFmtId="1" fontId="1" fillId="0" borderId="9" xfId="0" applyNumberFormat="1" applyFont="1" applyBorder="1"/>
    <xf numFmtId="2" fontId="0" fillId="0" borderId="0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  <xf numFmtId="165" fontId="0" fillId="0" borderId="8" xfId="0" applyNumberFormat="1" applyFont="1" applyBorder="1" applyAlignment="1">
      <alignment horizontal="center"/>
    </xf>
  </cellXfs>
  <cellStyles count="57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139"/>
  <sheetViews>
    <sheetView tabSelected="1" topLeftCell="A5" zoomScale="150" zoomScaleNormal="150" zoomScalePageLayoutView="150" workbookViewId="0">
      <selection activeCell="P29" sqref="P29"/>
    </sheetView>
  </sheetViews>
  <sheetFormatPr baseColWidth="10" defaultRowHeight="15" x14ac:dyDescent="0"/>
  <cols>
    <col min="6" max="6" width="13.5" customWidth="1"/>
    <col min="7" max="7" width="11.83203125" bestFit="1" customWidth="1"/>
    <col min="9" max="9" width="13.5" customWidth="1"/>
    <col min="11" max="11" width="10.6640625" customWidth="1"/>
    <col min="12" max="12" width="13.5" customWidth="1"/>
  </cols>
  <sheetData>
    <row r="2" spans="3:18" ht="16" thickBot="1"/>
    <row r="3" spans="3:18">
      <c r="C3" s="1" t="s">
        <v>0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3"/>
    </row>
    <row r="4" spans="3:18">
      <c r="C4" s="4" t="s">
        <v>1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6"/>
    </row>
    <row r="5" spans="3:18">
      <c r="C5" s="4" t="s">
        <v>2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6"/>
    </row>
    <row r="6" spans="3:18" ht="45">
      <c r="C6" s="4"/>
      <c r="D6" s="7" t="s">
        <v>3</v>
      </c>
      <c r="E6" s="7" t="s">
        <v>22</v>
      </c>
      <c r="F6" s="58" t="s">
        <v>23</v>
      </c>
      <c r="G6" s="7" t="s">
        <v>4</v>
      </c>
      <c r="H6" s="7" t="s">
        <v>22</v>
      </c>
      <c r="I6" s="58" t="s">
        <v>23</v>
      </c>
      <c r="J6" s="7" t="s">
        <v>5</v>
      </c>
      <c r="K6" s="7" t="s">
        <v>22</v>
      </c>
      <c r="L6" s="58" t="s">
        <v>23</v>
      </c>
      <c r="M6" s="7" t="s">
        <v>44</v>
      </c>
      <c r="N6" s="7" t="s">
        <v>22</v>
      </c>
      <c r="O6" s="7" t="s">
        <v>43</v>
      </c>
      <c r="P6" s="7" t="s">
        <v>22</v>
      </c>
      <c r="Q6" s="7" t="s">
        <v>42</v>
      </c>
      <c r="R6" s="8" t="s">
        <v>22</v>
      </c>
    </row>
    <row r="7" spans="3:18"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</row>
    <row r="8" spans="3:18" ht="16">
      <c r="C8" s="4" t="s">
        <v>9</v>
      </c>
      <c r="D8" s="9">
        <v>0.05</v>
      </c>
      <c r="E8" s="9" t="s">
        <v>26</v>
      </c>
      <c r="F8" s="9"/>
      <c r="G8" s="9">
        <v>0.03</v>
      </c>
      <c r="H8" s="9" t="s">
        <v>26</v>
      </c>
      <c r="I8" s="9"/>
      <c r="J8" s="10">
        <v>0.7</v>
      </c>
      <c r="K8" s="7"/>
      <c r="L8" s="7"/>
      <c r="M8" s="7">
        <v>15.7</v>
      </c>
      <c r="N8" s="7"/>
      <c r="O8" s="11">
        <v>25.2</v>
      </c>
      <c r="P8" s="7"/>
      <c r="Q8" s="11">
        <v>45.3</v>
      </c>
      <c r="R8" s="8"/>
    </row>
    <row r="9" spans="3:18" ht="16">
      <c r="C9" s="4" t="s">
        <v>10</v>
      </c>
      <c r="D9" s="9">
        <v>0.05</v>
      </c>
      <c r="E9" s="9" t="s">
        <v>26</v>
      </c>
      <c r="F9" s="9"/>
      <c r="G9" s="9">
        <v>0.03</v>
      </c>
      <c r="H9" s="9" t="s">
        <v>26</v>
      </c>
      <c r="I9" s="9"/>
      <c r="J9" s="10">
        <v>0.44</v>
      </c>
      <c r="K9" s="7"/>
      <c r="L9" s="7"/>
      <c r="M9" s="7">
        <v>18.5</v>
      </c>
      <c r="N9" s="7"/>
      <c r="O9" s="11">
        <v>24.5</v>
      </c>
      <c r="P9" s="7"/>
      <c r="Q9" s="11">
        <v>32.700000000000003</v>
      </c>
      <c r="R9" s="8"/>
    </row>
    <row r="10" spans="3:18" ht="16">
      <c r="C10" s="4" t="s">
        <v>11</v>
      </c>
      <c r="D10" s="9">
        <v>0.03</v>
      </c>
      <c r="E10" s="9" t="s">
        <v>26</v>
      </c>
      <c r="F10" s="9"/>
      <c r="G10" s="9">
        <v>0.02</v>
      </c>
      <c r="H10" s="9" t="s">
        <v>27</v>
      </c>
      <c r="I10" s="56">
        <f>G10/SQRT(2)</f>
        <v>1.4142135623730949E-2</v>
      </c>
      <c r="J10" s="10">
        <v>0.51</v>
      </c>
      <c r="K10" s="7"/>
      <c r="L10" s="7"/>
      <c r="M10" s="7">
        <v>16.8</v>
      </c>
      <c r="N10" s="7"/>
      <c r="O10" s="11">
        <v>31.3</v>
      </c>
      <c r="P10" s="7"/>
      <c r="Q10" s="11">
        <v>28.9</v>
      </c>
      <c r="R10" s="8"/>
    </row>
    <row r="11" spans="3:18" ht="16">
      <c r="C11" s="4" t="s">
        <v>12</v>
      </c>
      <c r="D11" s="9">
        <v>0.02</v>
      </c>
      <c r="E11" s="9" t="s">
        <v>27</v>
      </c>
      <c r="F11" s="56">
        <f>D11/SQRT(2)</f>
        <v>1.4142135623730949E-2</v>
      </c>
      <c r="G11" s="9">
        <v>0.02</v>
      </c>
      <c r="H11" s="9" t="s">
        <v>27</v>
      </c>
      <c r="I11" s="56">
        <f t="shared" ref="I11:I12" si="0">G11/SQRT(2)</f>
        <v>1.4142135623730949E-2</v>
      </c>
      <c r="J11" s="10">
        <v>0.33</v>
      </c>
      <c r="K11" s="7"/>
      <c r="L11" s="7"/>
      <c r="M11" s="7">
        <v>17.3</v>
      </c>
      <c r="N11" s="7"/>
      <c r="O11" s="11">
        <v>22.7</v>
      </c>
      <c r="P11" s="7"/>
      <c r="Q11" s="11">
        <v>26.6</v>
      </c>
      <c r="R11" s="8"/>
    </row>
    <row r="12" spans="3:18" ht="16">
      <c r="C12" s="4" t="s">
        <v>13</v>
      </c>
      <c r="D12" s="12">
        <v>0.06</v>
      </c>
      <c r="E12" s="9" t="s">
        <v>26</v>
      </c>
      <c r="F12" s="12"/>
      <c r="G12" s="9">
        <v>0.02</v>
      </c>
      <c r="H12" s="9" t="s">
        <v>27</v>
      </c>
      <c r="I12" s="56">
        <f t="shared" si="0"/>
        <v>1.4142135623730949E-2</v>
      </c>
      <c r="J12" s="10">
        <v>0.46</v>
      </c>
      <c r="K12" s="7"/>
      <c r="L12" s="7"/>
      <c r="M12" s="7">
        <v>22.8</v>
      </c>
      <c r="N12" s="7"/>
      <c r="O12" s="13">
        <v>25</v>
      </c>
      <c r="P12" s="7"/>
      <c r="Q12" s="11">
        <v>27.5</v>
      </c>
      <c r="R12" s="8"/>
    </row>
    <row r="13" spans="3:18">
      <c r="C13" s="4"/>
      <c r="D13" s="10"/>
      <c r="E13" s="10"/>
      <c r="F13" s="10"/>
      <c r="G13" s="10"/>
      <c r="H13" s="10"/>
      <c r="I13" s="10"/>
      <c r="J13" s="10"/>
      <c r="K13" s="5"/>
      <c r="L13" s="5"/>
      <c r="M13" s="5"/>
      <c r="N13" s="5"/>
      <c r="O13" s="5"/>
      <c r="P13" s="5"/>
      <c r="Q13" s="5"/>
      <c r="R13" s="6"/>
    </row>
    <row r="14" spans="3:18" ht="16">
      <c r="C14" s="4" t="s">
        <v>24</v>
      </c>
      <c r="D14" s="43">
        <f>AVERAGE(D8,D9,D10,F11,D12)</f>
        <v>4.0828427124746193E-2</v>
      </c>
      <c r="E14" s="43"/>
      <c r="F14" s="43"/>
      <c r="G14" s="43">
        <f>AVERAGE(G8,G9,I10,I11,I12)</f>
        <v>2.0485281374238572E-2</v>
      </c>
      <c r="H14" s="43"/>
      <c r="I14" s="43"/>
      <c r="J14" s="43">
        <f>AVERAGE(J8:J12)</f>
        <v>0.48799999999999999</v>
      </c>
      <c r="K14" s="64"/>
      <c r="L14" s="64"/>
      <c r="M14" s="43">
        <f>AVERAGE(M8:M12)</f>
        <v>18.22</v>
      </c>
      <c r="N14" s="25"/>
      <c r="O14" s="43">
        <f>AVERAGE(O8:O12)</f>
        <v>25.74</v>
      </c>
      <c r="P14" s="43"/>
      <c r="Q14" s="43">
        <f>AVERAGE(Q8:Q12)</f>
        <v>32.200000000000003</v>
      </c>
      <c r="R14" s="6"/>
    </row>
    <row r="15" spans="3:18" ht="17" thickBot="1">
      <c r="C15" s="15" t="s">
        <v>25</v>
      </c>
      <c r="D15" s="44">
        <f>STDEV(D8,D9,D10,F11,D12)</f>
        <v>1.8474290869993141E-2</v>
      </c>
      <c r="E15" s="45"/>
      <c r="F15" s="45"/>
      <c r="G15" s="44">
        <f>STDEV(G8,G9,I10,I11,I12)</f>
        <v>8.6857100327401484E-3</v>
      </c>
      <c r="H15" s="45"/>
      <c r="I15" s="45"/>
      <c r="J15" s="45">
        <f>STDEV(J8:J12)</f>
        <v>0.13553597308463905</v>
      </c>
      <c r="K15" s="65"/>
      <c r="L15" s="65"/>
      <c r="M15" s="45">
        <f>STDEV(M8:M12)</f>
        <v>2.7508180601413943</v>
      </c>
      <c r="N15" s="24"/>
      <c r="O15" s="44">
        <f>STDEV(O8:O12)</f>
        <v>3.2608281156785983</v>
      </c>
      <c r="P15" s="45"/>
      <c r="Q15" s="44">
        <f>STDEV(Q8:Q12)</f>
        <v>7.6843997813752623</v>
      </c>
      <c r="R15" s="16"/>
    </row>
    <row r="16" spans="3:18">
      <c r="C16" s="5"/>
      <c r="D16" s="10"/>
      <c r="E16" s="5"/>
      <c r="F16" s="5"/>
      <c r="G16" s="17"/>
      <c r="H16" s="5"/>
      <c r="I16" s="5"/>
      <c r="J16" s="17"/>
      <c r="K16" s="5"/>
      <c r="L16" s="5"/>
      <c r="M16" s="17"/>
      <c r="N16" s="5"/>
      <c r="O16" s="17"/>
      <c r="P16" s="5"/>
      <c r="Q16" s="17"/>
      <c r="R16" s="5"/>
    </row>
    <row r="17" spans="3:18" ht="16" thickBot="1"/>
    <row r="18" spans="3:18">
      <c r="C18" s="1" t="s">
        <v>0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3"/>
    </row>
    <row r="19" spans="3:18">
      <c r="C19" s="4" t="s">
        <v>21</v>
      </c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6"/>
    </row>
    <row r="20" spans="3:18">
      <c r="C20" s="4" t="s">
        <v>2</v>
      </c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6"/>
    </row>
    <row r="21" spans="3:18" ht="45">
      <c r="C21" s="4"/>
      <c r="D21" s="7" t="s">
        <v>3</v>
      </c>
      <c r="E21" s="7" t="s">
        <v>22</v>
      </c>
      <c r="F21" s="58" t="s">
        <v>23</v>
      </c>
      <c r="G21" s="7" t="s">
        <v>4</v>
      </c>
      <c r="H21" s="7" t="s">
        <v>22</v>
      </c>
      <c r="I21" s="58" t="s">
        <v>23</v>
      </c>
      <c r="J21" s="7" t="s">
        <v>5</v>
      </c>
      <c r="K21" s="7" t="s">
        <v>22</v>
      </c>
      <c r="L21" s="58" t="s">
        <v>23</v>
      </c>
      <c r="M21" s="7" t="s">
        <v>45</v>
      </c>
      <c r="N21" s="7" t="s">
        <v>22</v>
      </c>
      <c r="O21" s="7" t="s">
        <v>43</v>
      </c>
      <c r="P21" s="7" t="s">
        <v>22</v>
      </c>
      <c r="Q21" s="7" t="s">
        <v>42</v>
      </c>
      <c r="R21" s="8" t="s">
        <v>22</v>
      </c>
    </row>
    <row r="22" spans="3:18">
      <c r="C22" s="4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8"/>
    </row>
    <row r="23" spans="3:18" ht="16">
      <c r="C23" s="18" t="s">
        <v>9</v>
      </c>
      <c r="D23" s="9">
        <v>0.02</v>
      </c>
      <c r="E23" s="9" t="s">
        <v>27</v>
      </c>
      <c r="F23" s="56">
        <f>D23/SQRT(2)</f>
        <v>1.4142135623730949E-2</v>
      </c>
      <c r="G23" s="11">
        <v>0.03</v>
      </c>
      <c r="H23" s="9" t="s">
        <v>26</v>
      </c>
      <c r="I23" s="11"/>
      <c r="J23" s="11">
        <v>0.37</v>
      </c>
      <c r="K23" s="19"/>
      <c r="L23" s="57"/>
      <c r="M23" s="7">
        <v>3.14</v>
      </c>
      <c r="N23" s="7"/>
      <c r="O23" s="7">
        <v>11.9</v>
      </c>
      <c r="P23" s="7"/>
      <c r="Q23" s="11">
        <v>7.36</v>
      </c>
      <c r="R23" s="8"/>
    </row>
    <row r="24" spans="3:18" ht="16">
      <c r="C24" s="18" t="s">
        <v>10</v>
      </c>
      <c r="D24" s="11">
        <v>0.03</v>
      </c>
      <c r="E24" s="9" t="s">
        <v>26</v>
      </c>
      <c r="F24" s="56"/>
      <c r="G24" s="11">
        <v>0.03</v>
      </c>
      <c r="H24" s="9" t="s">
        <v>26</v>
      </c>
      <c r="I24" s="11"/>
      <c r="J24" s="11">
        <v>0.05</v>
      </c>
      <c r="K24" s="9" t="s">
        <v>26</v>
      </c>
      <c r="L24" s="11"/>
      <c r="M24" s="7">
        <v>2.0299999999999998</v>
      </c>
      <c r="N24" s="7"/>
      <c r="O24" s="7">
        <v>2.66</v>
      </c>
      <c r="P24" s="7"/>
      <c r="Q24" s="11">
        <v>5.47</v>
      </c>
      <c r="R24" s="8"/>
    </row>
    <row r="25" spans="3:18" ht="16">
      <c r="C25" s="18" t="s">
        <v>11</v>
      </c>
      <c r="D25" s="11">
        <v>0.03</v>
      </c>
      <c r="E25" s="9" t="s">
        <v>26</v>
      </c>
      <c r="F25" s="56"/>
      <c r="G25" s="9">
        <v>0.02</v>
      </c>
      <c r="H25" s="9" t="s">
        <v>27</v>
      </c>
      <c r="I25" s="56">
        <f>G25/SQRT(2)</f>
        <v>1.4142135623730949E-2</v>
      </c>
      <c r="J25" s="11">
        <v>0.11</v>
      </c>
      <c r="K25" s="9" t="s">
        <v>26</v>
      </c>
      <c r="L25" s="11"/>
      <c r="M25" s="7">
        <v>2.3199999999999998</v>
      </c>
      <c r="N25" s="7"/>
      <c r="O25" s="7">
        <v>19.7</v>
      </c>
      <c r="P25" s="7"/>
      <c r="Q25" s="10">
        <v>2</v>
      </c>
      <c r="R25" s="8"/>
    </row>
    <row r="26" spans="3:18" ht="16">
      <c r="C26" s="18" t="s">
        <v>12</v>
      </c>
      <c r="D26" s="9">
        <v>0.02</v>
      </c>
      <c r="E26" s="9" t="s">
        <v>27</v>
      </c>
      <c r="F26" s="56">
        <f t="shared" ref="F26" si="1">D26/SQRT(2)</f>
        <v>1.4142135623730949E-2</v>
      </c>
      <c r="G26" s="9">
        <v>0.02</v>
      </c>
      <c r="H26" s="9" t="s">
        <v>27</v>
      </c>
      <c r="I26" s="56">
        <f t="shared" ref="I26:I27" si="2">G26/SQRT(2)</f>
        <v>1.4142135623730949E-2</v>
      </c>
      <c r="J26" s="11">
        <v>0.04</v>
      </c>
      <c r="K26" s="9" t="s">
        <v>26</v>
      </c>
      <c r="L26" s="11"/>
      <c r="M26" s="7">
        <v>10.4</v>
      </c>
      <c r="N26" s="7"/>
      <c r="O26" s="7">
        <v>1.73</v>
      </c>
      <c r="P26" s="7"/>
      <c r="Q26" s="11">
        <v>4.24</v>
      </c>
      <c r="R26" s="8"/>
    </row>
    <row r="27" spans="3:18" ht="16">
      <c r="C27" s="4" t="s">
        <v>13</v>
      </c>
      <c r="D27" s="11">
        <v>0.04</v>
      </c>
      <c r="E27" s="9" t="s">
        <v>26</v>
      </c>
      <c r="F27" s="56"/>
      <c r="G27" s="9">
        <v>0.02</v>
      </c>
      <c r="H27" s="9" t="s">
        <v>27</v>
      </c>
      <c r="I27" s="56">
        <f t="shared" si="2"/>
        <v>1.4142135623730949E-2</v>
      </c>
      <c r="J27" s="11">
        <v>0.08</v>
      </c>
      <c r="K27" s="9" t="s">
        <v>26</v>
      </c>
      <c r="L27" s="11"/>
      <c r="M27" s="7">
        <v>7.56</v>
      </c>
      <c r="N27" s="7"/>
      <c r="O27" s="7">
        <v>3.75</v>
      </c>
      <c r="P27" s="7"/>
      <c r="Q27" s="42">
        <v>10</v>
      </c>
      <c r="R27" s="8"/>
    </row>
    <row r="28" spans="3:18">
      <c r="C28" s="4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6"/>
    </row>
    <row r="29" spans="3:18" ht="16">
      <c r="C29" s="4" t="s">
        <v>24</v>
      </c>
      <c r="D29" s="43">
        <f>AVERAGE(F23,D24,D25,F26,D27)</f>
        <v>2.5656854249492385E-2</v>
      </c>
      <c r="E29" s="17"/>
      <c r="F29" s="17"/>
      <c r="G29" s="43">
        <f>AVERAGE(G23,G24,I25,I26,I27)</f>
        <v>2.0485281374238572E-2</v>
      </c>
      <c r="H29" s="17"/>
      <c r="I29" s="17"/>
      <c r="J29" s="43">
        <f>AVERAGE(J23:J27)</f>
        <v>0.13</v>
      </c>
      <c r="K29" s="17"/>
      <c r="L29" s="17"/>
      <c r="M29" s="43">
        <f t="shared" ref="M29" si="3">AVERAGE(M23:M27)</f>
        <v>5.09</v>
      </c>
      <c r="N29" s="43"/>
      <c r="O29" s="43">
        <f>AVERAGE(O23:O27)</f>
        <v>7.9479999999999986</v>
      </c>
      <c r="P29" s="43"/>
      <c r="Q29" s="43">
        <f t="shared" ref="Q29" si="4">AVERAGE(Q23:Q27)</f>
        <v>5.8140000000000001</v>
      </c>
      <c r="R29" s="20"/>
    </row>
    <row r="30" spans="3:18" ht="17" thickBot="1">
      <c r="C30" s="15" t="s">
        <v>25</v>
      </c>
      <c r="D30" s="44">
        <f>STDEV(F23,D24,D25,F26,D27)</f>
        <v>1.1276404015703801E-2</v>
      </c>
      <c r="E30" s="24"/>
      <c r="F30" s="24"/>
      <c r="G30" s="44">
        <f>STDEV(G23,G24,I25,I26,I27)</f>
        <v>8.6857100327401484E-3</v>
      </c>
      <c r="H30" s="24"/>
      <c r="I30" s="24"/>
      <c r="J30" s="44">
        <f>STDEV(J23:J27)</f>
        <v>0.13693063937629149</v>
      </c>
      <c r="K30" s="24"/>
      <c r="L30" s="24"/>
      <c r="M30" s="44">
        <f t="shared" ref="M30" si="5">STDEV(M23:M27)</f>
        <v>3.7126809720200846</v>
      </c>
      <c r="N30" s="44"/>
      <c r="O30" s="44">
        <f>STDEV(O23:O27)</f>
        <v>7.7132593629411934</v>
      </c>
      <c r="P30" s="44"/>
      <c r="Q30" s="44">
        <f t="shared" ref="Q30" si="6">STDEV(Q23:Q27)</f>
        <v>3.0436458401068935</v>
      </c>
      <c r="R30" s="21"/>
    </row>
    <row r="32" spans="3:18" ht="16" thickBot="1"/>
    <row r="33" spans="3:18">
      <c r="C33" s="1" t="s">
        <v>0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3"/>
    </row>
    <row r="34" spans="3:18">
      <c r="C34" s="4" t="s">
        <v>14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6"/>
    </row>
    <row r="35" spans="3:18">
      <c r="C35" s="4" t="s">
        <v>2</v>
      </c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6"/>
    </row>
    <row r="36" spans="3:18" ht="45">
      <c r="C36" s="4"/>
      <c r="D36" s="7" t="s">
        <v>3</v>
      </c>
      <c r="E36" s="7" t="s">
        <v>22</v>
      </c>
      <c r="F36" s="58" t="s">
        <v>23</v>
      </c>
      <c r="G36" s="7" t="s">
        <v>4</v>
      </c>
      <c r="H36" s="7" t="s">
        <v>22</v>
      </c>
      <c r="I36" s="58" t="s">
        <v>23</v>
      </c>
      <c r="J36" s="7" t="s">
        <v>5</v>
      </c>
      <c r="K36" s="7" t="s">
        <v>22</v>
      </c>
      <c r="L36" s="58" t="s">
        <v>23</v>
      </c>
      <c r="M36" s="7" t="s">
        <v>6</v>
      </c>
      <c r="N36" s="7" t="s">
        <v>22</v>
      </c>
      <c r="O36" s="7" t="s">
        <v>7</v>
      </c>
      <c r="P36" s="7" t="s">
        <v>22</v>
      </c>
      <c r="Q36" s="7" t="s">
        <v>46</v>
      </c>
      <c r="R36" s="8" t="s">
        <v>22</v>
      </c>
    </row>
    <row r="37" spans="3:18">
      <c r="C37" s="4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6"/>
    </row>
    <row r="38" spans="3:18" ht="16">
      <c r="C38" s="4" t="s">
        <v>9</v>
      </c>
      <c r="D38" s="11">
        <v>0.03</v>
      </c>
      <c r="E38" s="9" t="s">
        <v>26</v>
      </c>
      <c r="F38" s="11"/>
      <c r="G38" s="11">
        <v>0.03</v>
      </c>
      <c r="H38" s="9" t="s">
        <v>26</v>
      </c>
      <c r="I38" s="11"/>
      <c r="J38" s="11">
        <v>0.03</v>
      </c>
      <c r="K38" s="9" t="s">
        <v>26</v>
      </c>
      <c r="L38" s="11"/>
      <c r="M38" s="7">
        <v>1.69</v>
      </c>
      <c r="N38" s="14"/>
      <c r="O38" s="7">
        <v>0.37</v>
      </c>
      <c r="P38" s="5"/>
      <c r="Q38" s="7">
        <v>2.0499999999999998</v>
      </c>
      <c r="R38" s="6"/>
    </row>
    <row r="39" spans="3:18" ht="16">
      <c r="C39" s="4" t="s">
        <v>10</v>
      </c>
      <c r="D39" s="11">
        <v>0.11</v>
      </c>
      <c r="E39" s="9" t="s">
        <v>26</v>
      </c>
      <c r="F39" s="11"/>
      <c r="G39" s="9">
        <v>0.02</v>
      </c>
      <c r="H39" s="9" t="s">
        <v>27</v>
      </c>
      <c r="I39" s="56">
        <f>G39/SQRT(2)</f>
        <v>1.4142135623730949E-2</v>
      </c>
      <c r="J39" s="9">
        <v>0.02</v>
      </c>
      <c r="K39" s="9" t="s">
        <v>27</v>
      </c>
      <c r="L39" s="56">
        <f>J39/SQRT(2)</f>
        <v>1.4142135623730949E-2</v>
      </c>
      <c r="M39" s="7">
        <v>0.44</v>
      </c>
      <c r="N39" s="14"/>
      <c r="O39" s="7" t="s">
        <v>39</v>
      </c>
      <c r="P39" s="5"/>
      <c r="Q39" s="7">
        <v>1.02</v>
      </c>
      <c r="R39" s="6"/>
    </row>
    <row r="40" spans="3:18" ht="16">
      <c r="C40" s="4" t="s">
        <v>11</v>
      </c>
      <c r="D40" s="11">
        <v>0.09</v>
      </c>
      <c r="E40" s="9" t="s">
        <v>26</v>
      </c>
      <c r="F40" s="11"/>
      <c r="G40" s="9">
        <v>0.02</v>
      </c>
      <c r="H40" s="9" t="s">
        <v>27</v>
      </c>
      <c r="I40" s="56">
        <f t="shared" ref="I40:I42" si="7">G40/SQRT(2)</f>
        <v>1.4142135623730949E-2</v>
      </c>
      <c r="J40" s="11">
        <v>0.05</v>
      </c>
      <c r="K40" s="9" t="s">
        <v>26</v>
      </c>
      <c r="L40" s="11"/>
      <c r="M40" s="7">
        <v>0.92</v>
      </c>
      <c r="N40" s="14"/>
      <c r="O40" s="10">
        <v>1.1000000000000001</v>
      </c>
      <c r="P40" s="5"/>
      <c r="Q40" s="7">
        <v>1.1000000000000001</v>
      </c>
      <c r="R40" s="6"/>
    </row>
    <row r="41" spans="3:18" ht="16">
      <c r="C41" s="4" t="s">
        <v>12</v>
      </c>
      <c r="D41" s="11">
        <v>0.06</v>
      </c>
      <c r="E41" s="9" t="s">
        <v>26</v>
      </c>
      <c r="F41" s="11"/>
      <c r="G41" s="9">
        <v>0.02</v>
      </c>
      <c r="H41" s="9" t="s">
        <v>27</v>
      </c>
      <c r="I41" s="56">
        <f t="shared" si="7"/>
        <v>1.4142135623730949E-2</v>
      </c>
      <c r="J41" s="11">
        <v>0.04</v>
      </c>
      <c r="K41" s="9" t="s">
        <v>26</v>
      </c>
      <c r="L41" s="11"/>
      <c r="M41" s="22">
        <v>0.67</v>
      </c>
      <c r="N41" s="14"/>
      <c r="O41" s="22">
        <v>0.52</v>
      </c>
      <c r="P41" s="5"/>
      <c r="Q41" s="11">
        <v>0.88400000000000001</v>
      </c>
      <c r="R41" s="6"/>
    </row>
    <row r="42" spans="3:18" ht="16">
      <c r="C42" s="4" t="s">
        <v>13</v>
      </c>
      <c r="D42" s="11">
        <v>0.03</v>
      </c>
      <c r="E42" s="9" t="s">
        <v>26</v>
      </c>
      <c r="F42" s="11"/>
      <c r="G42" s="9">
        <v>0.02</v>
      </c>
      <c r="H42" s="9" t="s">
        <v>27</v>
      </c>
      <c r="I42" s="56">
        <f t="shared" si="7"/>
        <v>1.4142135623730949E-2</v>
      </c>
      <c r="J42" s="11">
        <v>0.06</v>
      </c>
      <c r="K42" s="9" t="s">
        <v>26</v>
      </c>
      <c r="L42" s="11"/>
      <c r="M42" s="22">
        <v>0.52</v>
      </c>
      <c r="N42" s="5"/>
      <c r="O42" s="22">
        <v>0.96599999999999997</v>
      </c>
      <c r="P42" s="5"/>
      <c r="Q42" s="11">
        <v>0.79900000000000004</v>
      </c>
      <c r="R42" s="6"/>
    </row>
    <row r="43" spans="3:18">
      <c r="C43" s="4"/>
      <c r="D43" s="5"/>
      <c r="E43" s="5"/>
      <c r="F43" s="5"/>
      <c r="G43" s="5"/>
      <c r="H43" s="5"/>
      <c r="I43" s="5"/>
      <c r="J43" s="5"/>
      <c r="K43" s="5"/>
      <c r="L43" s="5"/>
      <c r="M43" s="7"/>
      <c r="N43" s="5"/>
      <c r="O43" s="7"/>
      <c r="P43" s="5"/>
      <c r="Q43" s="5"/>
      <c r="R43" s="6"/>
    </row>
    <row r="44" spans="3:18" ht="16">
      <c r="C44" s="4" t="s">
        <v>24</v>
      </c>
      <c r="D44" s="43">
        <f>AVERAGE(D38:D42)</f>
        <v>6.4000000000000015E-2</v>
      </c>
      <c r="E44" s="43"/>
      <c r="F44" s="43"/>
      <c r="G44" s="43">
        <f>AVERAGE(G38,I39,I40,I41,I42)</f>
        <v>1.731370849898476E-2</v>
      </c>
      <c r="H44" s="66"/>
      <c r="I44" s="66"/>
      <c r="J44" s="43">
        <f>AVERAGE(J38,L39,J40:J42)</f>
        <v>3.8828427124746191E-2</v>
      </c>
      <c r="K44" s="66"/>
      <c r="L44" s="66"/>
      <c r="M44" s="43">
        <f>AVERAGE(M38:M42)</f>
        <v>0.84800000000000009</v>
      </c>
      <c r="N44" s="17"/>
      <c r="O44" s="43">
        <f>AVERAGE(O38,O40:O42)</f>
        <v>0.7390000000000001</v>
      </c>
      <c r="P44" s="17"/>
      <c r="Q44" s="43">
        <f>AVERAGE(Q38:Q42)</f>
        <v>1.1706000000000001</v>
      </c>
      <c r="R44" s="20"/>
    </row>
    <row r="45" spans="3:18" ht="17" thickBot="1">
      <c r="C45" s="15" t="s">
        <v>25</v>
      </c>
      <c r="D45" s="44">
        <f>STDEV(D38:D42)</f>
        <v>3.577708763999661E-2</v>
      </c>
      <c r="E45" s="45"/>
      <c r="F45" s="45"/>
      <c r="G45" s="44">
        <f>STDEV(G38,I39:I42)</f>
        <v>7.0918525446619736E-3</v>
      </c>
      <c r="H45" s="24"/>
      <c r="I45" s="24"/>
      <c r="J45" s="44">
        <f>STDEV(J38,L39,J40:J42)</f>
        <v>1.7760674502192847E-2</v>
      </c>
      <c r="K45" s="24"/>
      <c r="L45" s="24"/>
      <c r="M45" s="44">
        <f>STDEV(M38:M42)</f>
        <v>0.50494554161810357</v>
      </c>
      <c r="N45" s="24"/>
      <c r="O45" s="44">
        <f>STDEV(O38,O40:O42)</f>
        <v>0.34927162304811771</v>
      </c>
      <c r="P45" s="24"/>
      <c r="Q45" s="44">
        <f>STDEV(Q38:Q42)</f>
        <v>0.50528091196877745</v>
      </c>
      <c r="R45" s="21"/>
    </row>
    <row r="46" spans="3:18">
      <c r="M46" s="25"/>
      <c r="N46" s="25"/>
      <c r="O46" s="25"/>
      <c r="P46" s="25"/>
      <c r="Q46" s="25"/>
      <c r="R46" s="25"/>
    </row>
    <row r="47" spans="3:18" ht="16" thickBot="1"/>
    <row r="48" spans="3:18">
      <c r="C48" s="1" t="s">
        <v>0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3"/>
    </row>
    <row r="49" spans="2:18">
      <c r="C49" s="4" t="s">
        <v>15</v>
      </c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6"/>
    </row>
    <row r="50" spans="2:18">
      <c r="C50" s="4" t="s">
        <v>2</v>
      </c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6"/>
    </row>
    <row r="51" spans="2:18" ht="45">
      <c r="C51" s="4"/>
      <c r="D51" s="7" t="s">
        <v>3</v>
      </c>
      <c r="E51" s="7" t="s">
        <v>22</v>
      </c>
      <c r="F51" s="58" t="s">
        <v>23</v>
      </c>
      <c r="G51" s="7" t="s">
        <v>4</v>
      </c>
      <c r="H51" s="7" t="s">
        <v>22</v>
      </c>
      <c r="I51" s="58" t="s">
        <v>23</v>
      </c>
      <c r="J51" s="7" t="s">
        <v>5</v>
      </c>
      <c r="K51" s="7" t="s">
        <v>22</v>
      </c>
      <c r="L51" s="58" t="s">
        <v>23</v>
      </c>
      <c r="M51" s="7" t="s">
        <v>6</v>
      </c>
      <c r="N51" s="7" t="s">
        <v>22</v>
      </c>
      <c r="O51" s="7" t="s">
        <v>47</v>
      </c>
      <c r="P51" s="7" t="s">
        <v>22</v>
      </c>
      <c r="Q51" s="7" t="s">
        <v>42</v>
      </c>
      <c r="R51" s="8" t="s">
        <v>22</v>
      </c>
    </row>
    <row r="52" spans="2:18">
      <c r="C52" s="4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6"/>
    </row>
    <row r="53" spans="2:18" ht="16">
      <c r="C53" s="26" t="s">
        <v>9</v>
      </c>
      <c r="D53" s="11">
        <v>0.06</v>
      </c>
      <c r="E53" s="9" t="s">
        <v>26</v>
      </c>
      <c r="F53" s="11"/>
      <c r="G53" s="11">
        <v>0.04</v>
      </c>
      <c r="H53" s="9" t="s">
        <v>26</v>
      </c>
      <c r="I53" s="11"/>
      <c r="J53" s="7">
        <v>0.17</v>
      </c>
      <c r="K53" s="7"/>
      <c r="L53" s="7"/>
      <c r="M53" s="7">
        <v>1.48</v>
      </c>
      <c r="N53" s="7"/>
      <c r="O53" s="7">
        <v>6.14</v>
      </c>
      <c r="P53" s="7"/>
      <c r="Q53" s="7">
        <v>11.3</v>
      </c>
      <c r="R53" s="8"/>
    </row>
    <row r="54" spans="2:18" ht="16">
      <c r="C54" s="26" t="s">
        <v>10</v>
      </c>
      <c r="D54" s="11">
        <v>0.05</v>
      </c>
      <c r="E54" s="9" t="s">
        <v>26</v>
      </c>
      <c r="F54" s="11"/>
      <c r="G54" s="11">
        <v>0.03</v>
      </c>
      <c r="H54" s="9" t="s">
        <v>26</v>
      </c>
      <c r="I54" s="11"/>
      <c r="J54" s="11">
        <v>0.03</v>
      </c>
      <c r="K54" s="9" t="s">
        <v>26</v>
      </c>
      <c r="L54" s="11"/>
      <c r="M54" s="7">
        <v>1.03</v>
      </c>
      <c r="N54" s="7"/>
      <c r="O54" s="7">
        <v>11.1</v>
      </c>
      <c r="P54" s="7"/>
      <c r="Q54" s="7">
        <v>15.5</v>
      </c>
      <c r="R54" s="8"/>
    </row>
    <row r="55" spans="2:18" ht="16">
      <c r="C55" s="26" t="s">
        <v>11</v>
      </c>
      <c r="D55" s="9">
        <v>0.02</v>
      </c>
      <c r="E55" s="9" t="s">
        <v>27</v>
      </c>
      <c r="F55" s="56">
        <f>D55/SQRT(2)</f>
        <v>1.4142135623730949E-2</v>
      </c>
      <c r="G55" s="9">
        <v>0.02</v>
      </c>
      <c r="H55" s="9" t="s">
        <v>27</v>
      </c>
      <c r="I55" s="56">
        <f>G55/SQRT(2)</f>
        <v>1.4142135623730949E-2</v>
      </c>
      <c r="J55" s="11">
        <v>0.03</v>
      </c>
      <c r="K55" s="9" t="s">
        <v>26</v>
      </c>
      <c r="L55" s="11"/>
      <c r="M55" s="10">
        <v>0.7</v>
      </c>
      <c r="N55" s="7"/>
      <c r="O55" s="7">
        <v>5.41</v>
      </c>
      <c r="P55" s="7"/>
      <c r="Q55" s="7">
        <v>24.5</v>
      </c>
      <c r="R55" s="8"/>
    </row>
    <row r="56" spans="2:18" ht="16">
      <c r="C56" s="26" t="s">
        <v>12</v>
      </c>
      <c r="D56" s="22">
        <v>0.49</v>
      </c>
      <c r="E56" s="7"/>
      <c r="F56" s="7"/>
      <c r="G56" s="9">
        <v>0.02</v>
      </c>
      <c r="H56" s="9" t="s">
        <v>27</v>
      </c>
      <c r="I56" s="56">
        <f t="shared" ref="I56:I57" si="8">G56/SQRT(2)</f>
        <v>1.4142135623730949E-2</v>
      </c>
      <c r="J56" s="11">
        <v>0.04</v>
      </c>
      <c r="K56" s="9" t="s">
        <v>26</v>
      </c>
      <c r="L56" s="11"/>
      <c r="M56" s="7">
        <v>0.76</v>
      </c>
      <c r="N56" s="7"/>
      <c r="O56" s="7">
        <v>6.82</v>
      </c>
      <c r="P56" s="7"/>
      <c r="Q56" s="7">
        <v>18.399999999999999</v>
      </c>
      <c r="R56" s="8"/>
    </row>
    <row r="57" spans="2:18" ht="16">
      <c r="C57" s="26" t="s">
        <v>13</v>
      </c>
      <c r="D57" s="69" t="s">
        <v>32</v>
      </c>
      <c r="E57" s="7"/>
      <c r="F57" s="7"/>
      <c r="G57" s="9">
        <v>0.02</v>
      </c>
      <c r="H57" s="9" t="s">
        <v>27</v>
      </c>
      <c r="I57" s="56">
        <f t="shared" si="8"/>
        <v>1.4142135623730949E-2</v>
      </c>
      <c r="J57" s="11">
        <v>0.08</v>
      </c>
      <c r="K57" s="9" t="s">
        <v>26</v>
      </c>
      <c r="L57" s="11"/>
      <c r="M57" s="7">
        <v>1.86</v>
      </c>
      <c r="N57" s="7"/>
      <c r="O57" s="7">
        <v>5.41</v>
      </c>
      <c r="P57" s="7"/>
      <c r="Q57" s="7">
        <v>12.5</v>
      </c>
      <c r="R57" s="8"/>
    </row>
    <row r="58" spans="2:18">
      <c r="C58" s="26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6"/>
    </row>
    <row r="59" spans="2:18" ht="16">
      <c r="B59" s="61"/>
      <c r="C59" s="4" t="s">
        <v>24</v>
      </c>
      <c r="D59" s="43">
        <f>AVERAGE(D53:D54,F55,D56)</f>
        <v>0.15353553390593272</v>
      </c>
      <c r="E59" s="43"/>
      <c r="F59" s="43"/>
      <c r="G59" s="43">
        <f>AVERAGE(G53,G54,I55:I57)</f>
        <v>2.2485281374238573E-2</v>
      </c>
      <c r="H59" s="43"/>
      <c r="I59" s="43"/>
      <c r="J59" s="43">
        <f>AVERAGE(J53:J57)</f>
        <v>7.0000000000000007E-2</v>
      </c>
      <c r="K59" s="43"/>
      <c r="L59" s="43"/>
      <c r="M59" s="43">
        <f>AVERAGE(M53:M57)</f>
        <v>1.1659999999999999</v>
      </c>
      <c r="N59" s="43"/>
      <c r="O59" s="43">
        <f t="shared" ref="O59:Q59" si="9">AVERAGE(O53:O57)</f>
        <v>6.9759999999999991</v>
      </c>
      <c r="P59" s="43"/>
      <c r="Q59" s="43">
        <f t="shared" si="9"/>
        <v>16.439999999999998</v>
      </c>
      <c r="R59" s="6"/>
    </row>
    <row r="60" spans="2:18" ht="17" thickBot="1">
      <c r="B60" s="61"/>
      <c r="C60" s="15" t="s">
        <v>25</v>
      </c>
      <c r="D60" s="44">
        <f>STDEV(D53:D54,F55,D56)</f>
        <v>0.22517205222738806</v>
      </c>
      <c r="E60" s="45"/>
      <c r="F60" s="45"/>
      <c r="G60" s="44">
        <f>STDEV(G53,G54,I55:I57)</f>
        <v>1.1958894259154975E-2</v>
      </c>
      <c r="H60" s="45"/>
      <c r="I60" s="45"/>
      <c r="J60" s="44">
        <f>STDEV(J53:J57)</f>
        <v>5.9581876439064943E-2</v>
      </c>
      <c r="K60" s="45"/>
      <c r="L60" s="45"/>
      <c r="M60" s="44">
        <f>STDEV(M53:M57)</f>
        <v>0.49515654090398498</v>
      </c>
      <c r="N60" s="44"/>
      <c r="O60" s="44">
        <f t="shared" ref="O60:Q60" si="10">STDEV(O53:O57)</f>
        <v>2.3788295441245908</v>
      </c>
      <c r="P60" s="44"/>
      <c r="Q60" s="44">
        <f t="shared" si="10"/>
        <v>5.2828022866656736</v>
      </c>
      <c r="R60" s="16"/>
    </row>
    <row r="62" spans="2:18" ht="16" thickBot="1"/>
    <row r="63" spans="2:18">
      <c r="C63" s="1" t="s">
        <v>0</v>
      </c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3"/>
    </row>
    <row r="64" spans="2:18">
      <c r="C64" s="4" t="s">
        <v>16</v>
      </c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6"/>
    </row>
    <row r="65" spans="3:18">
      <c r="C65" s="4" t="s">
        <v>2</v>
      </c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6"/>
    </row>
    <row r="66" spans="3:18" ht="45">
      <c r="C66" s="4"/>
      <c r="D66" s="7" t="s">
        <v>3</v>
      </c>
      <c r="E66" s="7" t="s">
        <v>22</v>
      </c>
      <c r="F66" s="58" t="s">
        <v>23</v>
      </c>
      <c r="G66" s="7" t="s">
        <v>4</v>
      </c>
      <c r="H66" s="7" t="s">
        <v>22</v>
      </c>
      <c r="I66" s="58" t="s">
        <v>23</v>
      </c>
      <c r="J66" s="7" t="s">
        <v>5</v>
      </c>
      <c r="K66" s="7" t="s">
        <v>22</v>
      </c>
      <c r="L66" s="58" t="s">
        <v>23</v>
      </c>
      <c r="M66" s="7" t="s">
        <v>44</v>
      </c>
      <c r="N66" s="7" t="s">
        <v>22</v>
      </c>
      <c r="O66" s="7" t="s">
        <v>43</v>
      </c>
      <c r="P66" s="7" t="s">
        <v>22</v>
      </c>
      <c r="Q66" s="7" t="s">
        <v>42</v>
      </c>
      <c r="R66" s="8" t="s">
        <v>22</v>
      </c>
    </row>
    <row r="67" spans="3:18">
      <c r="C67" s="4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6"/>
    </row>
    <row r="68" spans="3:18" ht="16">
      <c r="C68" s="4" t="s">
        <v>9</v>
      </c>
      <c r="D68" s="9">
        <v>0.02</v>
      </c>
      <c r="E68" s="9" t="s">
        <v>27</v>
      </c>
      <c r="F68" s="56">
        <f>D68/SQRT(2)</f>
        <v>1.4142135623730949E-2</v>
      </c>
      <c r="G68" s="9">
        <v>0.02</v>
      </c>
      <c r="H68" s="9" t="s">
        <v>27</v>
      </c>
      <c r="I68" s="56">
        <f>G68/SQRT(2)</f>
        <v>1.4142135623730949E-2</v>
      </c>
      <c r="J68" s="11">
        <v>0.03</v>
      </c>
      <c r="K68" s="9" t="s">
        <v>26</v>
      </c>
      <c r="L68" s="11"/>
      <c r="M68" s="11">
        <v>1.84</v>
      </c>
      <c r="N68" s="5"/>
      <c r="O68" s="11">
        <v>2.71</v>
      </c>
      <c r="Q68" s="11">
        <v>8.0500000000000007</v>
      </c>
      <c r="R68" s="8"/>
    </row>
    <row r="69" spans="3:18" ht="16">
      <c r="C69" s="4" t="s">
        <v>10</v>
      </c>
      <c r="D69" s="9">
        <v>0.02</v>
      </c>
      <c r="E69" s="9" t="s">
        <v>27</v>
      </c>
      <c r="F69" s="56">
        <f t="shared" ref="F69:F71" si="11">D69/SQRT(2)</f>
        <v>1.4142135623730949E-2</v>
      </c>
      <c r="G69" s="9">
        <v>0.02</v>
      </c>
      <c r="H69" s="9" t="s">
        <v>27</v>
      </c>
      <c r="I69" s="56">
        <f t="shared" ref="I69:I72" si="12">G69/SQRT(2)</f>
        <v>1.4142135623730949E-2</v>
      </c>
      <c r="J69" s="11">
        <v>0.03</v>
      </c>
      <c r="K69" s="9" t="s">
        <v>26</v>
      </c>
      <c r="L69" s="11"/>
      <c r="M69" s="11">
        <v>1.65</v>
      </c>
      <c r="N69" s="5"/>
      <c r="O69" s="11">
        <v>3.47</v>
      </c>
      <c r="Q69" s="11">
        <v>6.75</v>
      </c>
      <c r="R69" s="8"/>
    </row>
    <row r="70" spans="3:18" ht="16">
      <c r="C70" s="4" t="s">
        <v>11</v>
      </c>
      <c r="D70" s="9">
        <v>0.02</v>
      </c>
      <c r="E70" s="9" t="s">
        <v>27</v>
      </c>
      <c r="F70" s="56">
        <f t="shared" si="11"/>
        <v>1.4142135623730949E-2</v>
      </c>
      <c r="G70" s="9">
        <v>0.02</v>
      </c>
      <c r="H70" s="9" t="s">
        <v>27</v>
      </c>
      <c r="I70" s="56">
        <f t="shared" si="12"/>
        <v>1.4142135623730949E-2</v>
      </c>
      <c r="J70" s="9">
        <v>0.02</v>
      </c>
      <c r="K70" s="9" t="s">
        <v>27</v>
      </c>
      <c r="L70" s="56">
        <f>J70/SQRT(2)</f>
        <v>1.4142135623730949E-2</v>
      </c>
      <c r="M70" s="11">
        <v>2.16</v>
      </c>
      <c r="N70" s="5"/>
      <c r="O70" s="11">
        <v>2.79</v>
      </c>
      <c r="Q70" s="11">
        <v>7.79</v>
      </c>
      <c r="R70" s="8" t="s">
        <v>29</v>
      </c>
    </row>
    <row r="71" spans="3:18" ht="16">
      <c r="C71" s="4" t="s">
        <v>12</v>
      </c>
      <c r="D71" s="9">
        <v>0.02</v>
      </c>
      <c r="E71" s="9" t="s">
        <v>27</v>
      </c>
      <c r="F71" s="56">
        <f t="shared" si="11"/>
        <v>1.4142135623730949E-2</v>
      </c>
      <c r="G71" s="9">
        <v>0.02</v>
      </c>
      <c r="H71" s="9" t="s">
        <v>27</v>
      </c>
      <c r="I71" s="56">
        <f t="shared" si="12"/>
        <v>1.4142135623730949E-2</v>
      </c>
      <c r="J71" s="11">
        <v>0.06</v>
      </c>
      <c r="K71" s="9" t="s">
        <v>26</v>
      </c>
      <c r="L71" s="11"/>
      <c r="M71" s="11">
        <v>2.38</v>
      </c>
      <c r="N71" s="5"/>
      <c r="O71" s="11">
        <v>4.9800000000000004</v>
      </c>
      <c r="Q71" s="11">
        <v>5.32</v>
      </c>
      <c r="R71" s="8"/>
    </row>
    <row r="72" spans="3:18" ht="16">
      <c r="C72" s="4" t="s">
        <v>13</v>
      </c>
      <c r="D72" s="9">
        <v>0.03</v>
      </c>
      <c r="E72" s="9" t="s">
        <v>26</v>
      </c>
      <c r="F72" s="11"/>
      <c r="G72" s="9">
        <v>0.02</v>
      </c>
      <c r="H72" s="9" t="s">
        <v>27</v>
      </c>
      <c r="I72" s="56">
        <f t="shared" si="12"/>
        <v>1.4142135623730949E-2</v>
      </c>
      <c r="J72" s="11">
        <v>0.05</v>
      </c>
      <c r="K72" s="9" t="s">
        <v>26</v>
      </c>
      <c r="L72" s="11"/>
      <c r="M72" s="11">
        <v>1.54</v>
      </c>
      <c r="N72" s="5"/>
      <c r="O72" s="11">
        <v>3.82</v>
      </c>
      <c r="Q72" s="11">
        <v>7.66</v>
      </c>
      <c r="R72" s="8" t="s">
        <v>29</v>
      </c>
    </row>
    <row r="73" spans="3:18">
      <c r="C73" s="4"/>
      <c r="D73" s="17"/>
      <c r="E73" s="5"/>
      <c r="F73" s="5"/>
      <c r="G73" s="10"/>
      <c r="H73" s="7"/>
      <c r="I73" s="7"/>
      <c r="J73" s="7"/>
      <c r="K73" s="7"/>
      <c r="L73" s="7"/>
      <c r="M73" s="5"/>
      <c r="N73" s="5"/>
      <c r="O73" s="7"/>
      <c r="P73" s="5"/>
      <c r="Q73" s="7"/>
      <c r="R73" s="8"/>
    </row>
    <row r="74" spans="3:18" ht="16">
      <c r="C74" s="4" t="s">
        <v>24</v>
      </c>
      <c r="D74" s="43">
        <f>AVERAGE(F68,F69,F70,F71,D72)</f>
        <v>1.731370849898476E-2</v>
      </c>
      <c r="E74" s="17"/>
      <c r="F74" s="17"/>
      <c r="G74" s="43">
        <f>AVERAGE(I68:I72)</f>
        <v>1.4142135623730951E-2</v>
      </c>
      <c r="H74" s="10"/>
      <c r="I74" s="10"/>
      <c r="J74" s="43">
        <f>AVERAGE(J68,J69,L70,J71:J72)</f>
        <v>3.6828427124746189E-2</v>
      </c>
      <c r="K74" s="10"/>
      <c r="L74" s="10"/>
      <c r="M74" s="43">
        <f>AVERAGE(M68:M72)</f>
        <v>1.9140000000000001</v>
      </c>
      <c r="N74" s="43"/>
      <c r="O74" s="43">
        <f t="shared" ref="O74:Q74" si="13">AVERAGE(O68:O72)</f>
        <v>3.5539999999999998</v>
      </c>
      <c r="P74" s="43"/>
      <c r="Q74" s="43">
        <f t="shared" si="13"/>
        <v>7.1139999999999999</v>
      </c>
      <c r="R74" s="48"/>
    </row>
    <row r="75" spans="3:18" ht="17" thickBot="1">
      <c r="C75" s="15" t="s">
        <v>25</v>
      </c>
      <c r="D75" s="44">
        <f>STDEV(F68,F69,F70,F71,D72)</f>
        <v>7.091852544661977E-3</v>
      </c>
      <c r="E75" s="24"/>
      <c r="F75" s="24"/>
      <c r="G75" s="46">
        <f>STDEV(I68:I72)</f>
        <v>1.9394798072244321E-18</v>
      </c>
      <c r="H75" s="45"/>
      <c r="I75" s="45"/>
      <c r="J75" s="44">
        <f>STDEV(J68,J69,L70,J71:J72)</f>
        <v>1.8154440073893056E-2</v>
      </c>
      <c r="K75" s="45"/>
      <c r="L75" s="45"/>
      <c r="M75" s="44">
        <v>0.35097008419521974</v>
      </c>
      <c r="N75" s="24"/>
      <c r="O75" s="44">
        <v>0.92294636897275673</v>
      </c>
      <c r="P75" s="24"/>
      <c r="Q75" s="44">
        <v>1.1160331536294115</v>
      </c>
      <c r="R75" s="49"/>
    </row>
    <row r="77" spans="3:18" ht="16" thickBot="1"/>
    <row r="78" spans="3:18">
      <c r="C78" s="1" t="s">
        <v>0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3"/>
    </row>
    <row r="79" spans="3:18">
      <c r="C79" s="4" t="s">
        <v>17</v>
      </c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6"/>
    </row>
    <row r="80" spans="3:18">
      <c r="C80" s="4" t="s">
        <v>2</v>
      </c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6"/>
    </row>
    <row r="81" spans="2:18" ht="45">
      <c r="C81" s="4"/>
      <c r="D81" s="7" t="s">
        <v>3</v>
      </c>
      <c r="E81" s="7" t="s">
        <v>22</v>
      </c>
      <c r="F81" s="58" t="s">
        <v>23</v>
      </c>
      <c r="G81" s="7" t="s">
        <v>4</v>
      </c>
      <c r="H81" s="7" t="s">
        <v>22</v>
      </c>
      <c r="I81" s="58" t="s">
        <v>23</v>
      </c>
      <c r="J81" s="7" t="s">
        <v>5</v>
      </c>
      <c r="K81" s="7" t="s">
        <v>22</v>
      </c>
      <c r="L81" s="58" t="s">
        <v>23</v>
      </c>
      <c r="M81" s="7" t="s">
        <v>44</v>
      </c>
      <c r="N81" s="7" t="s">
        <v>22</v>
      </c>
      <c r="O81" s="7" t="s">
        <v>43</v>
      </c>
      <c r="P81" s="7" t="s">
        <v>22</v>
      </c>
      <c r="Q81" s="7" t="s">
        <v>42</v>
      </c>
      <c r="R81" s="8" t="s">
        <v>22</v>
      </c>
    </row>
    <row r="82" spans="2:18">
      <c r="C82" s="4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6"/>
    </row>
    <row r="83" spans="2:18" ht="16">
      <c r="C83" s="4" t="s">
        <v>9</v>
      </c>
      <c r="D83" s="9">
        <v>0.03</v>
      </c>
      <c r="E83" s="9" t="s">
        <v>27</v>
      </c>
      <c r="F83" s="56">
        <f>D83/SQRT(2)</f>
        <v>2.1213203435596423E-2</v>
      </c>
      <c r="G83" s="11">
        <v>0.15</v>
      </c>
      <c r="H83" s="9" t="s">
        <v>26</v>
      </c>
      <c r="I83" s="11"/>
      <c r="J83" s="9">
        <v>7.0000000000000007E-2</v>
      </c>
      <c r="K83" s="9" t="s">
        <v>27</v>
      </c>
      <c r="L83" s="56">
        <f>J83/SQRT(2)</f>
        <v>4.9497474683058325E-2</v>
      </c>
      <c r="M83" s="11">
        <v>0.79</v>
      </c>
      <c r="O83" s="11">
        <v>2.11</v>
      </c>
      <c r="Q83" s="9">
        <v>6</v>
      </c>
      <c r="R83" s="6"/>
    </row>
    <row r="84" spans="2:18" ht="16">
      <c r="C84" s="4" t="s">
        <v>10</v>
      </c>
      <c r="D84" s="63">
        <v>0.26</v>
      </c>
      <c r="E84" s="9" t="s">
        <v>26</v>
      </c>
      <c r="F84" s="56"/>
      <c r="G84" s="11">
        <v>0.15</v>
      </c>
      <c r="H84" s="9" t="s">
        <v>26</v>
      </c>
      <c r="I84" s="11"/>
      <c r="J84" s="11">
        <v>0.05</v>
      </c>
      <c r="K84" s="9" t="s">
        <v>26</v>
      </c>
      <c r="L84" s="11"/>
      <c r="M84" s="11">
        <v>0.77</v>
      </c>
      <c r="O84" s="11">
        <v>2.44</v>
      </c>
      <c r="Q84" s="9">
        <v>5.0999999999999996</v>
      </c>
      <c r="R84" s="6"/>
    </row>
    <row r="85" spans="2:18" ht="16">
      <c r="C85" s="4" t="s">
        <v>11</v>
      </c>
      <c r="D85" s="63">
        <v>0.03</v>
      </c>
      <c r="E85" s="9" t="s">
        <v>27</v>
      </c>
      <c r="F85" s="56">
        <f t="shared" ref="F85:F86" si="14">D85/SQRT(2)</f>
        <v>2.1213203435596423E-2</v>
      </c>
      <c r="G85" s="9">
        <v>0.03</v>
      </c>
      <c r="H85" s="9" t="s">
        <v>27</v>
      </c>
      <c r="I85" s="56">
        <f>G85/SQRT(2)</f>
        <v>2.1213203435596423E-2</v>
      </c>
      <c r="J85" s="11">
        <v>0.05</v>
      </c>
      <c r="K85" s="9" t="s">
        <v>26</v>
      </c>
      <c r="L85" s="11"/>
      <c r="M85" s="11">
        <v>1.24</v>
      </c>
      <c r="O85" s="11">
        <v>2.14</v>
      </c>
      <c r="Q85" s="11">
        <v>4.0199999999999996</v>
      </c>
      <c r="R85" s="6"/>
    </row>
    <row r="86" spans="2:18" ht="16">
      <c r="C86" s="4" t="s">
        <v>12</v>
      </c>
      <c r="D86" s="63">
        <v>0.03</v>
      </c>
      <c r="E86" s="9" t="s">
        <v>27</v>
      </c>
      <c r="F86" s="56">
        <f t="shared" si="14"/>
        <v>2.1213203435596423E-2</v>
      </c>
      <c r="G86" s="9">
        <v>0.03</v>
      </c>
      <c r="H86" s="9" t="s">
        <v>27</v>
      </c>
      <c r="I86" s="56">
        <f>G86/SQRT(2)</f>
        <v>2.1213203435596423E-2</v>
      </c>
      <c r="J86" s="11">
        <v>0.04</v>
      </c>
      <c r="K86" s="9" t="s">
        <v>26</v>
      </c>
      <c r="L86" s="11"/>
      <c r="M86" s="11">
        <v>0.76</v>
      </c>
      <c r="O86" s="11">
        <v>1.62</v>
      </c>
      <c r="Q86" s="11">
        <v>4.88</v>
      </c>
      <c r="R86" s="6"/>
    </row>
    <row r="87" spans="2:18" ht="16">
      <c r="C87" s="4" t="s">
        <v>13</v>
      </c>
      <c r="D87" s="55">
        <v>0.35</v>
      </c>
      <c r="E87" s="7"/>
      <c r="F87" s="7"/>
      <c r="G87" s="11">
        <v>0.03</v>
      </c>
      <c r="H87" s="9" t="s">
        <v>26</v>
      </c>
      <c r="I87" s="11"/>
      <c r="J87" s="11">
        <v>0.05</v>
      </c>
      <c r="K87" s="9" t="s">
        <v>26</v>
      </c>
      <c r="L87" s="11"/>
      <c r="M87" s="11">
        <v>1.54</v>
      </c>
      <c r="O87" s="11">
        <v>2.14</v>
      </c>
      <c r="Q87" s="11">
        <v>4.96</v>
      </c>
      <c r="R87" s="6"/>
    </row>
    <row r="88" spans="2:18">
      <c r="C88" s="4"/>
      <c r="D88" s="5"/>
      <c r="E88" s="5"/>
      <c r="F88" s="5"/>
      <c r="G88" s="7"/>
      <c r="H88" s="5"/>
      <c r="I88" s="5"/>
      <c r="J88" s="5"/>
      <c r="K88" s="5"/>
      <c r="L88" s="5"/>
      <c r="M88" s="7"/>
      <c r="N88" s="5"/>
      <c r="O88" s="7"/>
      <c r="P88" s="5"/>
      <c r="Q88" s="7"/>
      <c r="R88" s="6"/>
    </row>
    <row r="89" spans="2:18" ht="16">
      <c r="B89" s="61"/>
      <c r="C89" s="4" t="s">
        <v>24</v>
      </c>
      <c r="D89" s="43">
        <f>AVERAGE(F83,D84,F85,F86,D87)</f>
        <v>0.13472792206135784</v>
      </c>
      <c r="E89" s="17"/>
      <c r="F89" s="17"/>
      <c r="G89" s="43">
        <f>AVERAGE(G83,G84,I85,I86,G87)</f>
        <v>7.4485281374238557E-2</v>
      </c>
      <c r="H89" s="17"/>
      <c r="I89" s="17"/>
      <c r="J89" s="43">
        <f>AVERAGE(L83,J84:J87)</f>
        <v>4.7899494936611678E-2</v>
      </c>
      <c r="K89" s="17"/>
      <c r="L89" s="17"/>
      <c r="M89" s="43">
        <f>AVERAGE(M83:M87)</f>
        <v>1.02</v>
      </c>
      <c r="N89" s="43"/>
      <c r="O89" s="43">
        <f t="shared" ref="O89:Q89" si="15">AVERAGE(O83:O87)</f>
        <v>2.09</v>
      </c>
      <c r="P89" s="43"/>
      <c r="Q89" s="43">
        <f t="shared" si="15"/>
        <v>4.992</v>
      </c>
      <c r="R89" s="20"/>
    </row>
    <row r="90" spans="2:18" ht="17" thickBot="1">
      <c r="B90" s="62"/>
      <c r="C90" s="15" t="s">
        <v>25</v>
      </c>
      <c r="D90" s="44">
        <f>STDEV(F83,D84,F85,F86,D87)</f>
        <v>0.15865996272306968</v>
      </c>
      <c r="E90" s="24"/>
      <c r="F90" s="24"/>
      <c r="G90" s="44">
        <f>STDEV(G83,G84,I85,I86,G87)</f>
        <v>6.9028462051900275E-2</v>
      </c>
      <c r="H90" s="24"/>
      <c r="I90" s="24"/>
      <c r="J90" s="71">
        <f>STDEV(L83,J84:J87)</f>
        <v>4.421309876257465E-3</v>
      </c>
      <c r="K90" s="24"/>
      <c r="L90" s="24"/>
      <c r="M90" s="44">
        <f>STDEV(M83:M87)</f>
        <v>0.35418921496849654</v>
      </c>
      <c r="N90" s="44"/>
      <c r="O90" s="44">
        <f t="shared" ref="O90:Q90" si="16">STDEV(O83:O87)</f>
        <v>0.29529646120466829</v>
      </c>
      <c r="P90" s="44"/>
      <c r="Q90" s="44">
        <f t="shared" si="16"/>
        <v>0.70464175294968168</v>
      </c>
      <c r="R90" s="21"/>
    </row>
    <row r="92" spans="2:18" ht="16" thickBot="1"/>
    <row r="93" spans="2:18">
      <c r="C93" s="27" t="s">
        <v>0</v>
      </c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9"/>
    </row>
    <row r="94" spans="2:18">
      <c r="C94" s="30" t="s">
        <v>18</v>
      </c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2"/>
    </row>
    <row r="95" spans="2:18">
      <c r="C95" s="30" t="s">
        <v>2</v>
      </c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2"/>
    </row>
    <row r="96" spans="2:18" ht="45">
      <c r="C96" s="30"/>
      <c r="D96" s="33" t="s">
        <v>3</v>
      </c>
      <c r="E96" s="33" t="s">
        <v>22</v>
      </c>
      <c r="F96" s="58" t="s">
        <v>23</v>
      </c>
      <c r="G96" s="33" t="s">
        <v>4</v>
      </c>
      <c r="H96" s="33" t="s">
        <v>22</v>
      </c>
      <c r="I96" s="58" t="s">
        <v>23</v>
      </c>
      <c r="J96" s="33" t="s">
        <v>5</v>
      </c>
      <c r="K96" s="33" t="s">
        <v>22</v>
      </c>
      <c r="L96" s="58" t="s">
        <v>23</v>
      </c>
      <c r="M96" s="33" t="s">
        <v>44</v>
      </c>
      <c r="N96" s="33" t="s">
        <v>22</v>
      </c>
      <c r="O96" s="33" t="s">
        <v>43</v>
      </c>
      <c r="P96" s="33" t="s">
        <v>22</v>
      </c>
      <c r="Q96" s="33" t="s">
        <v>42</v>
      </c>
      <c r="R96" s="34" t="s">
        <v>22</v>
      </c>
    </row>
    <row r="97" spans="3:18">
      <c r="C97" s="30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2"/>
    </row>
    <row r="98" spans="3:18" ht="16">
      <c r="C98" s="30" t="s">
        <v>9</v>
      </c>
      <c r="D98" s="56">
        <v>0.02</v>
      </c>
      <c r="E98" s="9" t="s">
        <v>27</v>
      </c>
      <c r="F98" s="56">
        <f>D98/SQRT(2)</f>
        <v>1.4142135623730949E-2</v>
      </c>
      <c r="G98" s="56">
        <v>0.02</v>
      </c>
      <c r="H98" s="12" t="s">
        <v>28</v>
      </c>
      <c r="I98" s="59">
        <f>G98/SQRT(2)</f>
        <v>1.4142135623730949E-2</v>
      </c>
      <c r="J98" s="56">
        <v>0.02</v>
      </c>
      <c r="K98" s="9" t="s">
        <v>27</v>
      </c>
      <c r="L98" s="56">
        <f>J98/SQRT(2)</f>
        <v>1.4142135623730949E-2</v>
      </c>
      <c r="M98" s="70" t="s">
        <v>33</v>
      </c>
      <c r="N98" s="11"/>
      <c r="O98" s="11">
        <v>0.20300000000000001</v>
      </c>
      <c r="Q98" s="11">
        <v>0.315</v>
      </c>
      <c r="R98" s="32"/>
    </row>
    <row r="99" spans="3:18" ht="16">
      <c r="C99" s="30" t="s">
        <v>10</v>
      </c>
      <c r="D99" s="56">
        <v>0.02</v>
      </c>
      <c r="E99" s="9" t="s">
        <v>27</v>
      </c>
      <c r="F99" s="56">
        <f t="shared" ref="F99:F102" si="17">D99/SQRT(2)</f>
        <v>1.4142135623730949E-2</v>
      </c>
      <c r="G99" s="56">
        <v>1.9E-2</v>
      </c>
      <c r="H99" s="12" t="s">
        <v>28</v>
      </c>
      <c r="I99" s="59">
        <f t="shared" ref="I99:I102" si="18">G99/SQRT(2)</f>
        <v>1.3435028842544402E-2</v>
      </c>
      <c r="J99" s="56">
        <v>0.02</v>
      </c>
      <c r="K99" s="9" t="s">
        <v>27</v>
      </c>
      <c r="L99" s="56">
        <f t="shared" ref="L99:L102" si="19">J99/SQRT(2)</f>
        <v>1.4142135623730949E-2</v>
      </c>
      <c r="M99" s="11">
        <v>0.14799999999999999</v>
      </c>
      <c r="N99" s="9" t="s">
        <v>26</v>
      </c>
      <c r="O99" s="11">
        <v>0.183</v>
      </c>
      <c r="Q99" s="11">
        <v>0.317</v>
      </c>
      <c r="R99" s="32"/>
    </row>
    <row r="100" spans="3:18" ht="16">
      <c r="C100" s="30" t="s">
        <v>11</v>
      </c>
      <c r="D100" s="56">
        <v>0.02</v>
      </c>
      <c r="E100" s="9" t="s">
        <v>27</v>
      </c>
      <c r="F100" s="56">
        <f t="shared" si="17"/>
        <v>1.4142135623730949E-2</v>
      </c>
      <c r="G100" s="56">
        <v>0.02</v>
      </c>
      <c r="H100" s="12" t="s">
        <v>28</v>
      </c>
      <c r="I100" s="59">
        <f t="shared" si="18"/>
        <v>1.4142135623730949E-2</v>
      </c>
      <c r="J100" s="56">
        <v>0.02</v>
      </c>
      <c r="K100" s="9" t="s">
        <v>27</v>
      </c>
      <c r="L100" s="56">
        <f t="shared" si="19"/>
        <v>1.4142135623730949E-2</v>
      </c>
      <c r="M100" s="11">
        <v>0.14699999999999999</v>
      </c>
      <c r="N100" s="9" t="s">
        <v>26</v>
      </c>
      <c r="O100" s="11">
        <v>0.249</v>
      </c>
      <c r="Q100" s="11">
        <v>0.32600000000000001</v>
      </c>
      <c r="R100" s="32"/>
    </row>
    <row r="101" spans="3:18" ht="16">
      <c r="C101" s="30" t="s">
        <v>12</v>
      </c>
      <c r="D101" s="56">
        <v>0.02</v>
      </c>
      <c r="E101" s="9" t="s">
        <v>27</v>
      </c>
      <c r="F101" s="56">
        <f t="shared" si="17"/>
        <v>1.4142135623730949E-2</v>
      </c>
      <c r="G101" s="56">
        <v>0.02</v>
      </c>
      <c r="H101" s="12" t="s">
        <v>28</v>
      </c>
      <c r="I101" s="59">
        <f t="shared" si="18"/>
        <v>1.4142135623730949E-2</v>
      </c>
      <c r="J101" s="56">
        <v>0.02</v>
      </c>
      <c r="K101" s="9" t="s">
        <v>27</v>
      </c>
      <c r="L101" s="56">
        <f t="shared" si="19"/>
        <v>1.4142135623730949E-2</v>
      </c>
      <c r="M101" s="11">
        <v>0.13700000000000001</v>
      </c>
      <c r="N101" s="9" t="s">
        <v>26</v>
      </c>
      <c r="O101" s="11">
        <v>0.22600000000000001</v>
      </c>
      <c r="Q101" s="11">
        <v>0.28199999999999997</v>
      </c>
      <c r="R101" s="32"/>
    </row>
    <row r="102" spans="3:18" ht="16">
      <c r="C102" s="30" t="s">
        <v>13</v>
      </c>
      <c r="D102" s="56">
        <v>1.9E-2</v>
      </c>
      <c r="E102" s="9" t="s">
        <v>27</v>
      </c>
      <c r="F102" s="56">
        <f t="shared" si="17"/>
        <v>1.3435028842544402E-2</v>
      </c>
      <c r="G102" s="56">
        <v>0.02</v>
      </c>
      <c r="H102" s="12" t="s">
        <v>28</v>
      </c>
      <c r="I102" s="59">
        <f t="shared" si="18"/>
        <v>1.4142135623730949E-2</v>
      </c>
      <c r="J102" s="56">
        <v>0.02</v>
      </c>
      <c r="K102" s="9" t="s">
        <v>27</v>
      </c>
      <c r="L102" s="56">
        <f t="shared" si="19"/>
        <v>1.4142135623730949E-2</v>
      </c>
      <c r="M102" s="11">
        <v>0.17100000000000001</v>
      </c>
      <c r="N102" s="11"/>
      <c r="O102" s="11">
        <v>0.19900000000000001</v>
      </c>
      <c r="Q102" s="11">
        <v>0.32100000000000001</v>
      </c>
      <c r="R102" s="32"/>
    </row>
    <row r="103" spans="3:18">
      <c r="C103" s="30"/>
      <c r="D103" s="5"/>
      <c r="E103" s="5"/>
      <c r="F103" s="5"/>
      <c r="G103" s="33"/>
      <c r="H103" s="31"/>
      <c r="I103" s="31"/>
      <c r="J103" s="33"/>
      <c r="K103" s="31"/>
      <c r="L103" s="31"/>
      <c r="M103" s="31"/>
      <c r="N103" s="31"/>
      <c r="O103" s="31"/>
      <c r="P103" s="31"/>
      <c r="Q103" s="31"/>
      <c r="R103" s="32"/>
    </row>
    <row r="104" spans="3:18" ht="16">
      <c r="C104" s="4" t="s">
        <v>24</v>
      </c>
      <c r="D104" s="43">
        <f>AVERAGE(F98:F102)</f>
        <v>1.4000714267493639E-2</v>
      </c>
      <c r="E104" s="35"/>
      <c r="F104" s="35"/>
      <c r="G104" s="43">
        <f>AVERAGE(I98:I102)</f>
        <v>1.4000714267493641E-2</v>
      </c>
      <c r="H104" s="35"/>
      <c r="I104" s="35"/>
      <c r="J104" s="43">
        <f>AVERAGE(L98:L102)</f>
        <v>1.4142135623730951E-2</v>
      </c>
      <c r="K104" s="35"/>
      <c r="L104" s="35"/>
      <c r="M104" s="43">
        <f>AVERAGE(M99:M102)</f>
        <v>0.15075</v>
      </c>
      <c r="N104" s="43"/>
      <c r="O104" s="43">
        <f t="shared" ref="O104:Q104" si="20">AVERAGE(O98:O102)</f>
        <v>0.21200000000000002</v>
      </c>
      <c r="P104" s="43"/>
      <c r="Q104" s="43">
        <f t="shared" si="20"/>
        <v>0.31219999999999998</v>
      </c>
      <c r="R104" s="36"/>
    </row>
    <row r="105" spans="3:18" ht="17" thickBot="1">
      <c r="C105" s="15" t="s">
        <v>25</v>
      </c>
      <c r="D105" s="47">
        <f>STDEV(F98:F102)</f>
        <v>3.1622776601683761E-4</v>
      </c>
      <c r="E105" s="37"/>
      <c r="F105" s="37"/>
      <c r="G105" s="47">
        <f>STDEV(I98:I102)</f>
        <v>3.1622776601683756E-4</v>
      </c>
      <c r="H105" s="67"/>
      <c r="I105" s="67"/>
      <c r="J105" s="50">
        <f>STDEV(L98:L102)</f>
        <v>1.9394798072244321E-18</v>
      </c>
      <c r="K105" s="37"/>
      <c r="L105" s="37"/>
      <c r="M105" s="44">
        <f>STDEV(M99:M102)</f>
        <v>1.4384598244882155E-2</v>
      </c>
      <c r="N105" s="53"/>
      <c r="O105" s="44">
        <v>2.5768197453450076E-2</v>
      </c>
      <c r="P105" s="53"/>
      <c r="Q105" s="44">
        <v>1.7398275776639563E-2</v>
      </c>
      <c r="R105" s="38"/>
    </row>
    <row r="107" spans="3:18" ht="16" thickBot="1"/>
    <row r="108" spans="3:18">
      <c r="C108" s="27" t="s">
        <v>0</v>
      </c>
      <c r="D108" s="28"/>
      <c r="E108" s="28"/>
      <c r="F108" s="28"/>
      <c r="G108" s="28"/>
      <c r="H108" s="28"/>
      <c r="I108" s="28"/>
      <c r="J108" s="28"/>
      <c r="K108" s="28"/>
      <c r="L108" s="28"/>
      <c r="M108" s="28"/>
      <c r="N108" s="28"/>
      <c r="O108" s="28"/>
      <c r="P108" s="28"/>
      <c r="Q108" s="28"/>
      <c r="R108" s="29"/>
    </row>
    <row r="109" spans="3:18">
      <c r="C109" s="30" t="s">
        <v>19</v>
      </c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2"/>
    </row>
    <row r="110" spans="3:18">
      <c r="C110" s="30" t="s">
        <v>2</v>
      </c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2"/>
    </row>
    <row r="111" spans="3:18" ht="45">
      <c r="C111" s="30"/>
      <c r="D111" s="33" t="s">
        <v>3</v>
      </c>
      <c r="E111" s="33" t="s">
        <v>22</v>
      </c>
      <c r="F111" s="60" t="s">
        <v>23</v>
      </c>
      <c r="G111" s="33" t="s">
        <v>4</v>
      </c>
      <c r="H111" s="33" t="s">
        <v>22</v>
      </c>
      <c r="I111" s="60" t="s">
        <v>23</v>
      </c>
      <c r="J111" s="33" t="s">
        <v>5</v>
      </c>
      <c r="K111" s="33" t="s">
        <v>22</v>
      </c>
      <c r="L111" s="60" t="s">
        <v>23</v>
      </c>
      <c r="M111" s="33" t="s">
        <v>6</v>
      </c>
      <c r="N111" s="33" t="s">
        <v>22</v>
      </c>
      <c r="O111" s="33" t="s">
        <v>47</v>
      </c>
      <c r="P111" s="33" t="s">
        <v>22</v>
      </c>
      <c r="Q111" s="33" t="s">
        <v>42</v>
      </c>
      <c r="R111" s="34" t="s">
        <v>22</v>
      </c>
    </row>
    <row r="112" spans="3:18">
      <c r="C112" s="30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2"/>
    </row>
    <row r="113" spans="3:18" ht="16">
      <c r="C113" s="30" t="s">
        <v>9</v>
      </c>
      <c r="D113" s="11">
        <v>2.3E-2</v>
      </c>
      <c r="E113" s="9" t="s">
        <v>26</v>
      </c>
      <c r="F113" s="11"/>
      <c r="G113" s="56">
        <v>1.7000000000000001E-2</v>
      </c>
      <c r="H113" s="12" t="s">
        <v>28</v>
      </c>
      <c r="I113" s="56">
        <f>G113/SQRT(2)</f>
        <v>1.2020815280171309E-2</v>
      </c>
      <c r="J113" s="56">
        <v>0.02</v>
      </c>
      <c r="K113" s="12" t="s">
        <v>28</v>
      </c>
      <c r="L113" s="56">
        <f>J113/SQRT(2)</f>
        <v>1.4142135623730949E-2</v>
      </c>
      <c r="M113" s="11">
        <v>0.28999999999999998</v>
      </c>
      <c r="O113" s="11">
        <v>0.41199999999999998</v>
      </c>
      <c r="Q113" s="11">
        <v>0.81100000000000005</v>
      </c>
      <c r="R113" s="32"/>
    </row>
    <row r="114" spans="3:18" ht="16">
      <c r="C114" s="30" t="s">
        <v>10</v>
      </c>
      <c r="D114" s="56">
        <v>0.02</v>
      </c>
      <c r="E114" s="12" t="s">
        <v>28</v>
      </c>
      <c r="F114" s="56">
        <f>D114/SQRT(2)</f>
        <v>1.4142135623730949E-2</v>
      </c>
      <c r="G114" s="56">
        <v>0.02</v>
      </c>
      <c r="H114" s="12" t="s">
        <v>28</v>
      </c>
      <c r="I114" s="56">
        <f t="shared" ref="I114:I117" si="21">G114/SQRT(2)</f>
        <v>1.4142135623730949E-2</v>
      </c>
      <c r="J114" s="56">
        <v>1.9E-2</v>
      </c>
      <c r="K114" s="12" t="s">
        <v>28</v>
      </c>
      <c r="L114" s="56">
        <f t="shared" ref="L114:L117" si="22">J114/SQRT(2)</f>
        <v>1.3435028842544402E-2</v>
      </c>
      <c r="M114" s="11">
        <v>0.309</v>
      </c>
      <c r="O114" s="11">
        <v>0.52500000000000002</v>
      </c>
      <c r="Q114" s="11">
        <v>0.64400000000000002</v>
      </c>
      <c r="R114" s="32"/>
    </row>
    <row r="115" spans="3:18" ht="16">
      <c r="C115" s="30" t="s">
        <v>11</v>
      </c>
      <c r="D115" s="56">
        <v>1.9E-2</v>
      </c>
      <c r="E115" s="12" t="s">
        <v>28</v>
      </c>
      <c r="F115" s="56">
        <f t="shared" ref="F115:F117" si="23">D115/SQRT(2)</f>
        <v>1.3435028842544402E-2</v>
      </c>
      <c r="G115" s="56">
        <v>1.7999999999999999E-2</v>
      </c>
      <c r="H115" s="12" t="s">
        <v>28</v>
      </c>
      <c r="I115" s="56">
        <f t="shared" si="21"/>
        <v>1.2727922061357854E-2</v>
      </c>
      <c r="J115" s="56">
        <v>0.02</v>
      </c>
      <c r="K115" s="12" t="s">
        <v>28</v>
      </c>
      <c r="L115" s="56">
        <f t="shared" si="22"/>
        <v>1.4142135623730949E-2</v>
      </c>
      <c r="M115" s="11">
        <v>0.32800000000000001</v>
      </c>
      <c r="O115" s="11">
        <v>0.68700000000000006</v>
      </c>
      <c r="Q115" s="11">
        <v>0.83899999999999997</v>
      </c>
      <c r="R115" s="32"/>
    </row>
    <row r="116" spans="3:18" ht="16">
      <c r="C116" s="30" t="s">
        <v>12</v>
      </c>
      <c r="D116" s="56">
        <v>1.7999999999999999E-2</v>
      </c>
      <c r="E116" s="12" t="s">
        <v>28</v>
      </c>
      <c r="F116" s="56">
        <f t="shared" si="23"/>
        <v>1.2727922061357854E-2</v>
      </c>
      <c r="G116" s="56">
        <v>1.7999999999999999E-2</v>
      </c>
      <c r="H116" s="12" t="s">
        <v>28</v>
      </c>
      <c r="I116" s="56">
        <f t="shared" si="21"/>
        <v>1.2727922061357854E-2</v>
      </c>
      <c r="J116" s="56">
        <v>1.9E-2</v>
      </c>
      <c r="K116" s="12" t="s">
        <v>28</v>
      </c>
      <c r="L116" s="56">
        <f t="shared" si="22"/>
        <v>1.3435028842544402E-2</v>
      </c>
      <c r="M116" s="11">
        <v>0.316</v>
      </c>
      <c r="O116" s="11">
        <v>0.34100000000000003</v>
      </c>
      <c r="Q116" s="11">
        <v>0.752</v>
      </c>
      <c r="R116" s="32"/>
    </row>
    <row r="117" spans="3:18" ht="16">
      <c r="C117" s="30" t="s">
        <v>13</v>
      </c>
      <c r="D117" s="56">
        <v>0.02</v>
      </c>
      <c r="E117" s="12" t="s">
        <v>28</v>
      </c>
      <c r="F117" s="56">
        <f t="shared" si="23"/>
        <v>1.4142135623730949E-2</v>
      </c>
      <c r="G117" s="56">
        <v>0.02</v>
      </c>
      <c r="H117" s="12" t="s">
        <v>28</v>
      </c>
      <c r="I117" s="56">
        <f t="shared" si="21"/>
        <v>1.4142135623730949E-2</v>
      </c>
      <c r="J117" s="56">
        <v>1.9E-2</v>
      </c>
      <c r="K117" s="12" t="s">
        <v>28</v>
      </c>
      <c r="L117" s="56">
        <f t="shared" si="22"/>
        <v>1.3435028842544402E-2</v>
      </c>
      <c r="M117" s="11">
        <v>0.373</v>
      </c>
      <c r="O117" s="11">
        <v>0.59799999999999998</v>
      </c>
      <c r="Q117" s="11">
        <v>0.82</v>
      </c>
      <c r="R117" s="32"/>
    </row>
    <row r="118" spans="3:18">
      <c r="C118" s="30"/>
      <c r="D118" s="5"/>
      <c r="E118" s="5"/>
      <c r="F118" s="5"/>
      <c r="G118" s="54"/>
      <c r="H118" s="31"/>
      <c r="I118" s="31"/>
      <c r="J118" s="33"/>
      <c r="K118" s="33"/>
      <c r="L118" s="33"/>
      <c r="M118" s="33"/>
      <c r="N118" s="31"/>
      <c r="O118" s="33"/>
      <c r="P118" s="31"/>
      <c r="Q118" s="33"/>
      <c r="R118" s="32"/>
    </row>
    <row r="119" spans="3:18" ht="16">
      <c r="C119" s="4" t="s">
        <v>24</v>
      </c>
      <c r="D119" s="43">
        <f>AVERAGE(D113,F114,F115,F116,F117)</f>
        <v>1.5489444430272831E-2</v>
      </c>
      <c r="E119" s="35"/>
      <c r="F119" s="35"/>
      <c r="G119" s="43">
        <f>AVERAGE(I113:I117)</f>
        <v>1.3152186130069781E-2</v>
      </c>
      <c r="H119" s="35"/>
      <c r="I119" s="35"/>
      <c r="J119" s="43">
        <f>AVERAGE(L113:L117)</f>
        <v>1.371787155501902E-2</v>
      </c>
      <c r="K119" s="52"/>
      <c r="L119" s="52"/>
      <c r="M119" s="43">
        <f>AVERAGE(M113:M117)</f>
        <v>0.32320000000000004</v>
      </c>
      <c r="N119" s="35"/>
      <c r="O119" s="43">
        <v>0.51260000000000006</v>
      </c>
      <c r="P119" s="35"/>
      <c r="Q119" s="43">
        <v>0.77319999999999989</v>
      </c>
      <c r="R119" s="36"/>
    </row>
    <row r="120" spans="3:18" ht="17" thickBot="1">
      <c r="C120" s="15" t="s">
        <v>25</v>
      </c>
      <c r="D120" s="71">
        <f>STDEV(D113,F114,F115,F116,F117)</f>
        <v>4.2392675135997761E-3</v>
      </c>
      <c r="E120" s="37"/>
      <c r="F120" s="37"/>
      <c r="G120" s="71">
        <f>STDEV(I113:I117)</f>
        <v>9.4868329805051317E-4</v>
      </c>
      <c r="H120" s="37"/>
      <c r="I120" s="37"/>
      <c r="J120" s="44">
        <f>STDEV(L113:L117)</f>
        <v>3.8729833462074128E-4</v>
      </c>
      <c r="K120" s="53"/>
      <c r="L120" s="53"/>
      <c r="M120" s="44">
        <f>STDEV(M113:M117)</f>
        <v>3.1059620087824646E-2</v>
      </c>
      <c r="N120" s="37"/>
      <c r="O120" s="44">
        <v>0.13913051426628154</v>
      </c>
      <c r="P120" s="37"/>
      <c r="Q120" s="44">
        <v>7.9200378786973807E-2</v>
      </c>
      <c r="R120" s="38"/>
    </row>
    <row r="121" spans="3:18">
      <c r="C121" s="2" t="s">
        <v>37</v>
      </c>
      <c r="D121" s="68"/>
      <c r="E121" s="35"/>
      <c r="F121" s="35"/>
      <c r="G121" s="68"/>
      <c r="H121" s="35"/>
      <c r="I121" s="35"/>
      <c r="J121" s="68"/>
      <c r="K121" s="52"/>
      <c r="L121" s="52"/>
      <c r="M121" s="68"/>
      <c r="N121" s="35"/>
      <c r="O121" s="68"/>
      <c r="P121" s="35"/>
      <c r="Q121" s="68"/>
      <c r="R121" s="35"/>
    </row>
    <row r="122" spans="3:18">
      <c r="C122" s="39" t="s">
        <v>34</v>
      </c>
      <c r="D122" s="68"/>
      <c r="E122" s="35"/>
      <c r="F122" s="35"/>
      <c r="G122" s="68"/>
      <c r="H122" s="35"/>
      <c r="I122" s="35"/>
      <c r="J122" s="68"/>
      <c r="K122" s="52"/>
      <c r="L122" s="52"/>
      <c r="M122" s="68"/>
      <c r="N122" s="35"/>
      <c r="O122" s="68"/>
      <c r="P122" s="35"/>
      <c r="Q122" s="68"/>
      <c r="R122" s="35"/>
    </row>
    <row r="123" spans="3:18">
      <c r="C123" s="39" t="s">
        <v>38</v>
      </c>
      <c r="D123" s="40"/>
      <c r="E123" s="35"/>
      <c r="F123" s="35"/>
      <c r="G123" s="40"/>
      <c r="H123" s="35"/>
      <c r="I123" s="35"/>
      <c r="J123" s="40"/>
      <c r="K123" s="35"/>
      <c r="L123" s="35"/>
      <c r="M123" s="40"/>
      <c r="N123" s="35"/>
      <c r="O123" s="40"/>
      <c r="P123" s="35"/>
      <c r="Q123" s="40"/>
      <c r="R123" s="35"/>
    </row>
    <row r="124" spans="3:18">
      <c r="C124" t="s">
        <v>35</v>
      </c>
    </row>
    <row r="125" spans="3:18">
      <c r="C125" t="s">
        <v>30</v>
      </c>
    </row>
    <row r="126" spans="3:18">
      <c r="C126" s="51" t="s">
        <v>31</v>
      </c>
    </row>
    <row r="127" spans="3:18">
      <c r="C127" s="51" t="s">
        <v>36</v>
      </c>
    </row>
    <row r="129" spans="3:10">
      <c r="C129" s="51" t="s">
        <v>40</v>
      </c>
    </row>
    <row r="130" spans="3:10">
      <c r="C130" s="51" t="s">
        <v>41</v>
      </c>
    </row>
    <row r="131" spans="3:10" ht="16" thickBot="1"/>
    <row r="132" spans="3:10">
      <c r="C132" s="1"/>
      <c r="D132" s="2" t="s">
        <v>20</v>
      </c>
      <c r="E132" s="2"/>
      <c r="F132" s="2"/>
      <c r="G132" s="2"/>
      <c r="H132" s="2"/>
      <c r="I132" s="3"/>
      <c r="J132" s="5"/>
    </row>
    <row r="133" spans="3:10">
      <c r="C133" s="4"/>
      <c r="D133" s="7" t="s">
        <v>3</v>
      </c>
      <c r="E133" s="7" t="s">
        <v>4</v>
      </c>
      <c r="F133" s="7" t="s">
        <v>5</v>
      </c>
      <c r="G133" s="7" t="s">
        <v>6</v>
      </c>
      <c r="H133" s="7" t="s">
        <v>7</v>
      </c>
      <c r="I133" s="8" t="s">
        <v>8</v>
      </c>
      <c r="J133" s="7"/>
    </row>
    <row r="134" spans="3:10">
      <c r="C134" s="4"/>
      <c r="D134" s="7"/>
      <c r="E134" s="7"/>
      <c r="F134" s="7"/>
      <c r="G134" s="7"/>
      <c r="H134" s="7"/>
      <c r="I134" s="8"/>
      <c r="J134" s="7"/>
    </row>
    <row r="135" spans="3:10">
      <c r="C135" s="4" t="s">
        <v>9</v>
      </c>
      <c r="D135" s="7">
        <v>46</v>
      </c>
      <c r="E135" s="7">
        <v>121</v>
      </c>
      <c r="F135" s="7">
        <v>196</v>
      </c>
      <c r="G135" s="7">
        <v>271</v>
      </c>
      <c r="H135" s="7">
        <v>346</v>
      </c>
      <c r="I135" s="8">
        <v>421</v>
      </c>
      <c r="J135" s="7"/>
    </row>
    <row r="136" spans="3:10">
      <c r="C136" s="4" t="s">
        <v>10</v>
      </c>
      <c r="D136" s="7">
        <v>47</v>
      </c>
      <c r="E136" s="7">
        <v>122</v>
      </c>
      <c r="F136" s="7">
        <v>197</v>
      </c>
      <c r="G136" s="7">
        <v>272</v>
      </c>
      <c r="H136" s="7">
        <v>347</v>
      </c>
      <c r="I136" s="8">
        <v>422</v>
      </c>
      <c r="J136" s="7"/>
    </row>
    <row r="137" spans="3:10">
      <c r="C137" s="4" t="s">
        <v>11</v>
      </c>
      <c r="D137" s="7">
        <v>48</v>
      </c>
      <c r="E137" s="7">
        <v>123</v>
      </c>
      <c r="F137" s="7">
        <v>198</v>
      </c>
      <c r="G137" s="7">
        <v>273</v>
      </c>
      <c r="H137" s="7">
        <v>348</v>
      </c>
      <c r="I137" s="8">
        <v>423</v>
      </c>
      <c r="J137" s="7"/>
    </row>
    <row r="138" spans="3:10">
      <c r="C138" s="4" t="s">
        <v>12</v>
      </c>
      <c r="D138" s="7">
        <v>49</v>
      </c>
      <c r="E138" s="7">
        <v>124</v>
      </c>
      <c r="F138" s="7">
        <v>199</v>
      </c>
      <c r="G138" s="7">
        <v>274</v>
      </c>
      <c r="H138" s="7">
        <v>349</v>
      </c>
      <c r="I138" s="8">
        <v>424</v>
      </c>
      <c r="J138" s="7"/>
    </row>
    <row r="139" spans="3:10" ht="16" thickBot="1">
      <c r="C139" s="15" t="s">
        <v>13</v>
      </c>
      <c r="D139" s="23">
        <v>50</v>
      </c>
      <c r="E139" s="23">
        <v>125</v>
      </c>
      <c r="F139" s="23">
        <v>200</v>
      </c>
      <c r="G139" s="23">
        <v>275</v>
      </c>
      <c r="H139" s="23">
        <v>350</v>
      </c>
      <c r="I139" s="41">
        <v>425</v>
      </c>
      <c r="J139" s="7"/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 Cr</vt:lpstr>
    </vt:vector>
  </TitlesOfParts>
  <Company>ToxStrategies,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Mina Suh</dc:creator>
  <cp:lastModifiedBy>Mina Suh</cp:lastModifiedBy>
  <cp:lastPrinted>2011-02-01T23:03:05Z</cp:lastPrinted>
  <dcterms:created xsi:type="dcterms:W3CDTF">2011-02-01T20:13:20Z</dcterms:created>
  <dcterms:modified xsi:type="dcterms:W3CDTF">2013-10-31T20:01:54Z</dcterms:modified>
</cp:coreProperties>
</file>